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codeName="ThisWorkbook" autoCompressPictures="0"/>
  <bookViews>
    <workbookView showSheetTabs="0" xWindow="1580" yWindow="0" windowWidth="25600" windowHeight="14900" tabRatio="898" activeTab="3"/>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7" i="3" l="1"/>
  <c r="E11" i="26"/>
  <c r="G8" i="24"/>
  <c r="D11" i="26"/>
  <c r="F8" i="24"/>
  <c r="F18" i="33"/>
  <c r="D16" i="33"/>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L8" i="24"/>
  <c r="F9" i="24"/>
  <c r="L9" i="24"/>
  <c r="E12" i="33"/>
  <c r="E13" i="33"/>
  <c r="E14" i="33"/>
  <c r="H16" i="33"/>
  <c r="K16" i="33"/>
  <c r="E49" i="33"/>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N26" i="7"/>
  <c r="O26" i="7"/>
  <c r="P26" i="7"/>
  <c r="Q26" i="7"/>
  <c r="H27" i="7"/>
  <c r="I27" i="7"/>
  <c r="H51" i="3"/>
  <c r="B11" i="12"/>
  <c r="J27" i="7"/>
  <c r="L27" i="7"/>
  <c r="N27" i="7"/>
  <c r="O27" i="7"/>
  <c r="N51" i="3"/>
  <c r="W11" i="12"/>
  <c r="P27" i="7"/>
  <c r="Q27" i="7"/>
  <c r="P51" i="3"/>
  <c r="AD11" i="12"/>
  <c r="H28" i="7"/>
  <c r="I28" i="7"/>
  <c r="H52" i="3"/>
  <c r="C11" i="12"/>
  <c r="J28" i="7"/>
  <c r="K28" i="7"/>
  <c r="J52" i="3"/>
  <c r="J11" i="12"/>
  <c r="L28" i="7"/>
  <c r="M28" i="7"/>
  <c r="L52" i="3"/>
  <c r="Q11" i="12"/>
  <c r="N28" i="7"/>
  <c r="O28" i="7"/>
  <c r="N52" i="3"/>
  <c r="X11" i="12"/>
  <c r="P28" i="7"/>
  <c r="Q28" i="7"/>
  <c r="P52" i="3"/>
  <c r="AE11" i="12"/>
  <c r="H29" i="7"/>
  <c r="I29" i="7"/>
  <c r="H53" i="3"/>
  <c r="D11" i="12"/>
  <c r="J29" i="7"/>
  <c r="K29" i="7"/>
  <c r="J53" i="3"/>
  <c r="K11" i="12"/>
  <c r="L29" i="7"/>
  <c r="M29" i="7"/>
  <c r="L53" i="3"/>
  <c r="R11" i="12"/>
  <c r="N29" i="7"/>
  <c r="O29" i="7"/>
  <c r="N53" i="3"/>
  <c r="Y11" i="12"/>
  <c r="P29" i="7"/>
  <c r="H30" i="7"/>
  <c r="I30" i="7"/>
  <c r="H54" i="3"/>
  <c r="E11" i="12"/>
  <c r="J30" i="7"/>
  <c r="K30" i="7"/>
  <c r="J54" i="3"/>
  <c r="L30" i="7"/>
  <c r="M30" i="7"/>
  <c r="L54" i="3"/>
  <c r="S11" i="12"/>
  <c r="N30" i="7"/>
  <c r="O30" i="7"/>
  <c r="N54" i="3"/>
  <c r="Z11" i="12"/>
  <c r="P30" i="7"/>
  <c r="H31" i="7"/>
  <c r="I31" i="7"/>
  <c r="H55" i="3"/>
  <c r="F11" i="12"/>
  <c r="J31" i="7"/>
  <c r="K31" i="7"/>
  <c r="J55" i="3"/>
  <c r="L31" i="7"/>
  <c r="M31" i="7"/>
  <c r="L55" i="3"/>
  <c r="T11" i="12"/>
  <c r="N31" i="7"/>
  <c r="O31" i="7"/>
  <c r="N55" i="3"/>
  <c r="AA11" i="12"/>
  <c r="P31" i="7"/>
  <c r="Q31" i="7"/>
  <c r="P55" i="3"/>
  <c r="AH11" i="12"/>
  <c r="H32" i="7"/>
  <c r="I32" i="7"/>
  <c r="H56" i="3"/>
  <c r="G11" i="12"/>
  <c r="J32" i="7"/>
  <c r="K32" i="7"/>
  <c r="J56" i="3"/>
  <c r="N11" i="12"/>
  <c r="L32" i="7"/>
  <c r="M32" i="7"/>
  <c r="L56" i="3"/>
  <c r="U11" i="12"/>
  <c r="N32" i="7"/>
  <c r="N33" i="7"/>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Q7" i="3"/>
  <c r="D6" i="22"/>
  <c r="R7" i="3"/>
  <c r="M7" i="24"/>
  <c r="Q18" i="3"/>
  <c r="S18" i="3"/>
  <c r="U18" i="3"/>
  <c r="U42" i="3"/>
  <c r="U43" i="3"/>
  <c r="Q30" i="7"/>
  <c r="P54" i="3"/>
  <c r="AG11" i="12"/>
  <c r="F10" i="24"/>
  <c r="H9" i="22"/>
  <c r="L33" i="7"/>
  <c r="M27" i="7"/>
  <c r="L51" i="3"/>
  <c r="P11" i="12"/>
  <c r="K27" i="7"/>
  <c r="J51" i="3"/>
  <c r="I11" i="12"/>
  <c r="P57" i="12"/>
  <c r="L238" i="7"/>
  <c r="H33" i="7"/>
  <c r="P33" i="7"/>
  <c r="M11" i="12"/>
  <c r="L11" i="12"/>
  <c r="L50" i="3"/>
  <c r="M33" i="7"/>
  <c r="N50" i="3"/>
  <c r="P50" i="3"/>
  <c r="I33" i="7"/>
  <c r="H50" i="3"/>
  <c r="J50" i="3"/>
  <c r="K33" i="7"/>
  <c r="O32" i="7"/>
  <c r="N56" i="3"/>
  <c r="AB11" i="12"/>
  <c r="Q29" i="7"/>
  <c r="P53" i="3"/>
  <c r="AF11" i="12"/>
  <c r="J33" i="7"/>
  <c r="O33" i="7"/>
  <c r="A11" i="12"/>
  <c r="G19" i="22"/>
  <c r="H58" i="3"/>
  <c r="I15" i="33"/>
  <c r="G20" i="22"/>
  <c r="N58" i="3"/>
  <c r="V11" i="12"/>
  <c r="G18" i="22"/>
  <c r="J58" i="3"/>
  <c r="H11" i="12"/>
  <c r="AC11" i="12"/>
  <c r="P58" i="3"/>
  <c r="L58" i="3"/>
  <c r="O11" i="12"/>
  <c r="L20" i="7"/>
  <c r="Q33" i="7"/>
  <c r="J20" i="22"/>
  <c r="J19" i="22"/>
  <c r="G21" i="22"/>
  <c r="K19" i="22"/>
  <c r="J18" i="22"/>
  <c r="J21" i="22"/>
  <c r="K20" i="22"/>
  <c r="K18" i="22"/>
  <c r="K21" i="22"/>
  <c r="E15" i="35"/>
  <c r="P15" i="35"/>
  <c r="H39" i="12"/>
  <c r="E16" i="35"/>
  <c r="P16" i="35"/>
  <c r="H40" i="12"/>
  <c r="E17" i="35"/>
  <c r="R17" i="35"/>
  <c r="J41" i="12"/>
  <c r="E18" i="35"/>
  <c r="T18" i="35"/>
  <c r="L42" i="12"/>
  <c r="E19" i="35"/>
  <c r="B43" i="12"/>
  <c r="E20" i="35"/>
  <c r="D20" i="35"/>
  <c r="Q44" i="12"/>
  <c r="E21" i="35"/>
  <c r="V21" i="35"/>
  <c r="N45" i="12"/>
  <c r="E22" i="35"/>
  <c r="V22" i="35"/>
  <c r="N46" i="12"/>
  <c r="E23" i="35"/>
  <c r="N23" i="35"/>
  <c r="F47" i="12"/>
  <c r="E24" i="35"/>
  <c r="D24" i="35"/>
  <c r="Q48" i="12"/>
  <c r="E25" i="35"/>
  <c r="B49" i="12"/>
  <c r="E26" i="35"/>
  <c r="N26" i="35"/>
  <c r="F50" i="12"/>
  <c r="E27" i="35"/>
  <c r="B51" i="12"/>
  <c r="E28" i="35"/>
  <c r="R28" i="35"/>
  <c r="J52" i="12"/>
  <c r="E29" i="35"/>
  <c r="B53" i="12"/>
  <c r="E30" i="35"/>
  <c r="P30" i="35"/>
  <c r="H54" i="12"/>
  <c r="E31" i="35"/>
  <c r="R31" i="35"/>
  <c r="J55" i="12"/>
  <c r="E32" i="35"/>
  <c r="L32" i="35"/>
  <c r="D56" i="12"/>
  <c r="E3" i="12"/>
  <c r="L7" i="24"/>
  <c r="C3" i="12"/>
  <c r="G9" i="22"/>
  <c r="L17" i="7"/>
  <c r="P26" i="35"/>
  <c r="H50" i="12"/>
  <c r="D17" i="35"/>
  <c r="Q41" i="12"/>
  <c r="B41" i="12"/>
  <c r="P41" i="12"/>
  <c r="B40" i="12"/>
  <c r="O40" i="12"/>
  <c r="L16" i="35"/>
  <c r="D40" i="12"/>
  <c r="B39" i="12"/>
  <c r="P39" i="12"/>
  <c r="R18" i="35"/>
  <c r="J42" i="12"/>
  <c r="F3" i="12"/>
  <c r="P18" i="35"/>
  <c r="H42" i="12"/>
  <c r="N7" i="24"/>
  <c r="I9" i="22"/>
  <c r="T32" i="35"/>
  <c r="L56" i="12"/>
  <c r="V30" i="35"/>
  <c r="N54" i="12"/>
  <c r="T29" i="35"/>
  <c r="L53" i="12"/>
  <c r="V16" i="35"/>
  <c r="N40" i="12"/>
  <c r="V29" i="35"/>
  <c r="N53" i="12"/>
  <c r="L26" i="35"/>
  <c r="D50" i="12"/>
  <c r="V23" i="35"/>
  <c r="N47" i="12"/>
  <c r="B46" i="12"/>
  <c r="P46" i="12"/>
  <c r="P20" i="35"/>
  <c r="H44" i="12"/>
  <c r="L23" i="35"/>
  <c r="D47" i="12"/>
  <c r="N20" i="35"/>
  <c r="F44" i="12"/>
  <c r="R19" i="35"/>
  <c r="J43" i="12"/>
  <c r="R30" i="35"/>
  <c r="J54" i="12"/>
  <c r="P27" i="35"/>
  <c r="H51" i="12"/>
  <c r="T19" i="35"/>
  <c r="L43" i="12"/>
  <c r="D23" i="35"/>
  <c r="Q47" i="12"/>
  <c r="T15" i="35"/>
  <c r="L39" i="12"/>
  <c r="P23" i="35"/>
  <c r="H47" i="12"/>
  <c r="L27" i="35"/>
  <c r="D51" i="12"/>
  <c r="O41" i="12"/>
  <c r="D18" i="35"/>
  <c r="Q42" i="12"/>
  <c r="N32" i="35"/>
  <c r="F56" i="12"/>
  <c r="V18" i="35"/>
  <c r="N42" i="12"/>
  <c r="B42" i="12"/>
  <c r="L18" i="35"/>
  <c r="D42" i="12"/>
  <c r="B44" i="12"/>
  <c r="O44" i="12"/>
  <c r="L22" i="35"/>
  <c r="D46" i="12"/>
  <c r="B50" i="12"/>
  <c r="P50" i="12"/>
  <c r="N18" i="35"/>
  <c r="F42" i="12"/>
  <c r="T16" i="35"/>
  <c r="L40" i="12"/>
  <c r="N16" i="35"/>
  <c r="F40" i="12"/>
  <c r="R16" i="35"/>
  <c r="J40" i="12"/>
  <c r="P32" i="35"/>
  <c r="H56" i="12"/>
  <c r="R32" i="35"/>
  <c r="J56" i="12"/>
  <c r="V20" i="35"/>
  <c r="N44" i="12"/>
  <c r="R20" i="35"/>
  <c r="J44" i="12"/>
  <c r="L30" i="35"/>
  <c r="D54" i="12"/>
  <c r="N29" i="35"/>
  <c r="F53" i="12"/>
  <c r="L29" i="35"/>
  <c r="D53" i="12"/>
  <c r="P21" i="35"/>
  <c r="H45" i="12"/>
  <c r="R21" i="35"/>
  <c r="J45" i="12"/>
  <c r="P29" i="35"/>
  <c r="H53" i="12"/>
  <c r="D29" i="35"/>
  <c r="Q53" i="12"/>
  <c r="P17" i="35"/>
  <c r="H41" i="12"/>
  <c r="V17" i="35"/>
  <c r="N41" i="12"/>
  <c r="H19" i="3"/>
  <c r="T25" i="35"/>
  <c r="L49" i="12"/>
  <c r="L25" i="35"/>
  <c r="D49" i="12"/>
  <c r="T17" i="35"/>
  <c r="L41" i="12"/>
  <c r="D25" i="35"/>
  <c r="Q49" i="12"/>
  <c r="L17" i="35"/>
  <c r="D41" i="12"/>
  <c r="N25" i="35"/>
  <c r="F49" i="12"/>
  <c r="F7" i="5"/>
  <c r="V18" i="3"/>
  <c r="O46" i="12"/>
  <c r="V32" i="35"/>
  <c r="N56" i="12"/>
  <c r="T30" i="35"/>
  <c r="L54" i="12"/>
  <c r="D30" i="35"/>
  <c r="Q54" i="12"/>
  <c r="N30" i="35"/>
  <c r="F54" i="12"/>
  <c r="B54" i="12"/>
  <c r="O54" i="12"/>
  <c r="O39" i="12"/>
  <c r="B45" i="12"/>
  <c r="T21" i="35"/>
  <c r="L45" i="12"/>
  <c r="N21" i="35"/>
  <c r="F45" i="12"/>
  <c r="D32" i="35"/>
  <c r="Q56" i="12"/>
  <c r="B56" i="12"/>
  <c r="P56" i="12"/>
  <c r="R29" i="35"/>
  <c r="J53" i="12"/>
  <c r="N22" i="35"/>
  <c r="F46" i="12"/>
  <c r="P40" i="12"/>
  <c r="L21" i="35"/>
  <c r="D45" i="12"/>
  <c r="P31" i="35"/>
  <c r="H55" i="12"/>
  <c r="P22" i="35"/>
  <c r="H46" i="12"/>
  <c r="T26" i="35"/>
  <c r="L50" i="12"/>
  <c r="N27" i="35"/>
  <c r="F51" i="12"/>
  <c r="P19" i="35"/>
  <c r="H43" i="12"/>
  <c r="D19" i="35"/>
  <c r="Q43" i="12"/>
  <c r="D22" i="35"/>
  <c r="Q46" i="12"/>
  <c r="B48" i="12"/>
  <c r="O48" i="12"/>
  <c r="L24" i="35"/>
  <c r="D48" i="12"/>
  <c r="V27" i="35"/>
  <c r="N51" i="12"/>
  <c r="V28" i="35"/>
  <c r="N52" i="12"/>
  <c r="L31" i="35"/>
  <c r="D55" i="12"/>
  <c r="N15" i="35"/>
  <c r="F39" i="12"/>
  <c r="N19" i="35"/>
  <c r="F43" i="12"/>
  <c r="T24" i="35"/>
  <c r="L48" i="12"/>
  <c r="R26" i="35"/>
  <c r="J50" i="12"/>
  <c r="T27" i="35"/>
  <c r="L51" i="12"/>
  <c r="N31" i="35"/>
  <c r="F55" i="12"/>
  <c r="L19" i="35"/>
  <c r="D43" i="12"/>
  <c r="V26" i="35"/>
  <c r="N50" i="12"/>
  <c r="T22" i="35"/>
  <c r="L46" i="12"/>
  <c r="N24" i="35"/>
  <c r="F48" i="12"/>
  <c r="D28" i="35"/>
  <c r="Q52" i="12"/>
  <c r="N28" i="35"/>
  <c r="F52" i="12"/>
  <c r="D26" i="35"/>
  <c r="Q50" i="12"/>
  <c r="P24" i="35"/>
  <c r="H48" i="12"/>
  <c r="V24" i="35"/>
  <c r="N48" i="12"/>
  <c r="D27" i="35"/>
  <c r="Q51" i="12"/>
  <c r="P28" i="35"/>
  <c r="H52" i="12"/>
  <c r="R27" i="35"/>
  <c r="J51" i="12"/>
  <c r="V19" i="35"/>
  <c r="N43" i="12"/>
  <c r="B52" i="12"/>
  <c r="O52" i="12"/>
  <c r="L28" i="35"/>
  <c r="D52" i="12"/>
  <c r="T31" i="35"/>
  <c r="L55" i="12"/>
  <c r="R22" i="35"/>
  <c r="J46" i="12"/>
  <c r="T28" i="35"/>
  <c r="L52" i="12"/>
  <c r="V31" i="35"/>
  <c r="N55" i="12"/>
  <c r="L15" i="35"/>
  <c r="D39" i="12"/>
  <c r="R15" i="35"/>
  <c r="J39" i="12"/>
  <c r="V15" i="35"/>
  <c r="N39" i="12"/>
  <c r="D15" i="35"/>
  <c r="Q39" i="12"/>
  <c r="D31" i="35"/>
  <c r="Q55" i="12"/>
  <c r="P44" i="12"/>
  <c r="O42" i="12"/>
  <c r="P42" i="12"/>
  <c r="P54" i="12"/>
  <c r="W18" i="3"/>
  <c r="L7" i="5"/>
  <c r="I7" i="5"/>
  <c r="O56" i="12"/>
  <c r="O45" i="12"/>
  <c r="P45" i="12"/>
  <c r="P48" i="12"/>
  <c r="O53" i="12"/>
  <c r="P53" i="12"/>
  <c r="R25" i="35"/>
  <c r="J49" i="12"/>
  <c r="R24" i="35"/>
  <c r="J48" i="12"/>
  <c r="Z29" i="35"/>
  <c r="W30" i="35"/>
  <c r="Y28" i="35"/>
  <c r="Y19" i="35"/>
  <c r="W21" i="35"/>
  <c r="Z31" i="35"/>
  <c r="Y30" i="35"/>
  <c r="Z32" i="35"/>
  <c r="Z30" i="35"/>
  <c r="W22" i="35"/>
  <c r="Z21" i="35"/>
  <c r="Z17" i="35"/>
  <c r="Y23" i="35"/>
  <c r="Y27" i="35"/>
  <c r="W24" i="35"/>
  <c r="W20" i="35"/>
  <c r="Y29" i="35"/>
  <c r="Y25" i="35"/>
  <c r="Y24" i="35"/>
  <c r="W18" i="35"/>
  <c r="Z24" i="35"/>
  <c r="Z26" i="35"/>
  <c r="Y32" i="35"/>
  <c r="W26" i="35"/>
  <c r="Z19" i="35"/>
  <c r="Y22" i="35"/>
  <c r="Y18" i="35"/>
  <c r="Z20" i="35"/>
  <c r="W17" i="35"/>
  <c r="W19" i="35"/>
  <c r="Z28" i="35"/>
  <c r="Z25" i="35"/>
  <c r="Y21" i="35"/>
  <c r="W16" i="35"/>
  <c r="W31" i="35"/>
  <c r="W29" i="35"/>
  <c r="W28" i="35"/>
  <c r="Y17" i="35"/>
  <c r="Y31" i="35"/>
  <c r="Z27" i="35"/>
  <c r="W27" i="35"/>
  <c r="Y26" i="35"/>
  <c r="Z18" i="35"/>
  <c r="W23" i="35"/>
  <c r="W32" i="35"/>
  <c r="W25" i="35"/>
  <c r="Z16" i="35"/>
  <c r="Y20" i="35"/>
  <c r="Z22" i="35"/>
  <c r="Y16" i="35"/>
  <c r="Z23" i="35"/>
  <c r="B55" i="12"/>
  <c r="D21" i="35"/>
  <c r="Q45" i="12"/>
  <c r="L20" i="35"/>
  <c r="D44" i="12"/>
  <c r="N17" i="35"/>
  <c r="F41" i="12"/>
  <c r="P52" i="12"/>
  <c r="T20" i="35"/>
  <c r="L44" i="12"/>
  <c r="R23" i="35"/>
  <c r="J47" i="12"/>
  <c r="T23" i="35"/>
  <c r="L47" i="12"/>
  <c r="P25" i="35"/>
  <c r="H49" i="12"/>
  <c r="V25" i="35"/>
  <c r="N49" i="12"/>
  <c r="P51" i="12"/>
  <c r="O51" i="12"/>
  <c r="P43" i="12"/>
  <c r="O43" i="12"/>
  <c r="P49" i="12"/>
  <c r="O49" i="12"/>
  <c r="O50" i="12"/>
  <c r="D16" i="35"/>
  <c r="Q40" i="12"/>
  <c r="B47" i="12"/>
  <c r="X31" i="35"/>
  <c r="X22" i="35"/>
  <c r="X29" i="35"/>
  <c r="X19" i="35"/>
  <c r="X26" i="35"/>
  <c r="X18" i="35"/>
  <c r="X25" i="35"/>
  <c r="X30" i="35"/>
  <c r="X20" i="35"/>
  <c r="X21" i="35"/>
  <c r="X24" i="35"/>
  <c r="X23" i="35"/>
  <c r="X16" i="35"/>
  <c r="X17" i="35"/>
  <c r="X32" i="35"/>
  <c r="X27" i="35"/>
  <c r="X28" i="35"/>
  <c r="P55" i="12"/>
  <c r="O55" i="12"/>
  <c r="P47" i="12"/>
  <c r="O47" i="1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<sst xmlns="http://schemas.openxmlformats.org/spreadsheetml/2006/main" count="3700" uniqueCount="1946">
  <si>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</si>
  <si>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</si>
  <si>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</si>
  <si>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</si>
  <si>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</si>
  <si>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</si>
  <si>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</si>
  <si>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</si>
  <si>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</si>
  <si>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</si>
  <si>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</si>
  <si>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</si>
  <si>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</si>
  <si>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</si>
  <si>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</si>
  <si>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</si>
  <si>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</si>
  <si>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</si>
  <si>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</si>
  <si>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</si>
  <si>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</si>
  <si>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</si>
  <si>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</si>
  <si>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</si>
  <si>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</si>
  <si>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</si>
  <si>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</si>
  <si>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</si>
  <si>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</si>
  <si>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</si>
  <si>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</si>
  <si>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</si>
  <si>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</si>
  <si>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</si>
  <si>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</si>
  <si>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</si>
  <si>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</si>
  <si>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</si>
  <si>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</si>
  <si>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</si>
  <si>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</si>
  <si>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</si>
  <si>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</si>
  <si>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</si>
  <si>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</si>
  <si>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</si>
  <si>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</si>
  <si>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</si>
  <si>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</si>
  <si>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</si>
  <si>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</si>
  <si>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</si>
  <si>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</si>
  <si>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</si>
  <si>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</si>
  <si>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</si>
  <si>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</si>
  <si>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</si>
  <si>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</si>
  <si>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</si>
  <si>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</si>
  <si>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</si>
  <si>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</si>
  <si>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</si>
  <si>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</si>
  <si>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</si>
  <si>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</si>
  <si>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</si>
  <si>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</si>
  <si>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</si>
  <si>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</si>
  <si>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</si>
  <si>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</si>
  <si>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</si>
  <si>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</si>
  <si>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</si>
  <si>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</si>
  <si>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</si>
  <si>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</si>
  <si>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</si>
  <si>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</si>
  <si>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</si>
  <si>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</si>
  <si>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</si>
  <si>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</si>
  <si>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</si>
  <si>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</si>
  <si>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</si>
  <si>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</si>
  <si>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</si>
  <si>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</si>
  <si>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</si>
  <si>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</si>
  <si>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</si>
  <si>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</si>
  <si>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</si>
  <si>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</si>
  <si>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</si>
  <si>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</si>
  <si>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</si>
  <si>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</si>
  <si>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</si>
  <si>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</si>
  <si>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</si>
  <si>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</si>
  <si>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</si>
  <si>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</si>
  <si>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</si>
  <si>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</si>
  <si>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</si>
  <si>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</si>
  <si>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</si>
  <si>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</si>
  <si>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</si>
  <si>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</si>
  <si>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</si>
  <si>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</si>
  <si>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</si>
  <si>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</si>
  <si>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</si>
  <si>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</si>
  <si>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</si>
  <si>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</si>
  <si>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</si>
  <si>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</si>
  <si>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</si>
  <si>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</si>
  <si>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</si>
  <si>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</si>
  <si>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</si>
  <si>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</si>
  <si>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</si>
  <si>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</si>
  <si>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</si>
  <si>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</si>
  <si>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</si>
  <si>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</si>
  <si>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</si>
  <si>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</si>
  <si>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</si>
  <si>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</si>
  <si>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</si>
  <si>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</si>
  <si>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</si>
  <si>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</si>
  <si>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</si>
  <si>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</si>
  <si>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</si>
  <si>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</si>
  <si>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</si>
  <si>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</si>
  <si>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</si>
  <si>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</si>
  <si>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</si>
  <si>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</si>
  <si>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</si>
  <si>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</si>
  <si>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</si>
  <si>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</si>
  <si>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</si>
  <si>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</si>
  <si>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</si>
  <si>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</si>
  <si>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</si>
  <si>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</si>
  <si>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</si>
  <si>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</si>
  <si>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</si>
  <si>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</si>
  <si>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</si>
  <si>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</si>
  <si>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</si>
  <si>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</si>
  <si>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</si>
  <si>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</si>
  <si>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</si>
  <si>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</si>
  <si>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</si>
  <si>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</si>
  <si>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</si>
  <si>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</si>
  <si>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</si>
  <si>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</si>
  <si>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</si>
  <si>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</si>
  <si>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</si>
  <si>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</si>
  <si>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</si>
  <si>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</si>
  <si>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</si>
  <si>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</si>
  <si>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</si>
  <si>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</si>
  <si>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</si>
  <si>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</si>
  <si>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</si>
  <si>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</si>
  <si>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</si>
  <si>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</si>
  <si>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</si>
  <si>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</si>
  <si>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</si>
  <si>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</si>
  <si>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</si>
  <si>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</si>
  <si>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</si>
  <si>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</si>
  <si>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</si>
  <si>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</si>
  <si>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</si>
  <si>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</si>
  <si>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</si>
  <si>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</si>
  <si>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</si>
  <si>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</si>
  <si>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</si>
  <si>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</si>
  <si>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</si>
  <si>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</si>
  <si>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</si>
  <si>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</si>
  <si>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</si>
  <si>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</si>
  <si>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</si>
  <si>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</si>
  <si>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</si>
  <si>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</si>
  <si>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</si>
  <si>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</si>
  <si>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</si>
  <si>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</si>
  <si>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</si>
  <si>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</si>
  <si>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</si>
  <si>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</si>
  <si>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</si>
  <si>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</si>
  <si>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</si>
  <si>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</si>
  <si>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</si>
  <si>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</si>
  <si>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</si>
  <si>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</si>
  <si>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</si>
  <si>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</si>
  <si>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</si>
  <si>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</si>
  <si>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</si>
  <si>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</si>
  <si>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</si>
  <si>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</si>
  <si>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</si>
  <si>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</si>
  <si>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</si>
  <si>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</si>
  <si>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</si>
  <si>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</si>
  <si>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</si>
  <si>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</si>
  <si>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</si>
  <si>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</si>
  <si>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</si>
  <si>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</si>
  <si>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</si>
  <si>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</si>
  <si>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</si>
  <si>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</si>
  <si>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</si>
  <si>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</si>
  <si>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</si>
  <si>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</si>
  <si>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</si>
  <si>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</si>
  <si>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</si>
  <si>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</si>
  <si>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</si>
  <si>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</si>
  <si>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</si>
  <si>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</si>
  <si>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</si>
  <si>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</si>
  <si>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</si>
  <si>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</si>
  <si>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</si>
  <si>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</si>
  <si>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</si>
  <si>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</si>
  <si>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</si>
  <si>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</si>
  <si>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</si>
  <si>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</si>
  <si>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</si>
  <si>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</si>
  <si>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</si>
  <si>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</si>
  <si>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</si>
  <si>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</si>
  <si>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</si>
  <si>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</si>
  <si>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</si>
  <si>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</si>
  <si>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</si>
  <si>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</si>
  <si>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</si>
  <si>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</si>
  <si>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</si>
  <si>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</si>
  <si>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</si>
  <si>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</si>
  <si>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</si>
  <si>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</si>
  <si>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</si>
  <si>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</si>
  <si>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</si>
  <si>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</si>
  <si>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</si>
  <si>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</si>
  <si>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</si>
  <si>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</si>
  <si>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</si>
  <si>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</si>
  <si>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</si>
  <si>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</si>
  <si>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</si>
  <si>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</si>
  <si>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</si>
  <si>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</si>
  <si>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</si>
  <si>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</si>
  <si>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</si>
  <si>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</si>
  <si>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</si>
  <si>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</si>
  <si>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</si>
  <si>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</si>
  <si>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</si>
  <si>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</si>
  <si>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</si>
  <si>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</si>
  <si>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</si>
  <si>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</si>
  <si>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</si>
  <si>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</si>
  <si>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</si>
  <si>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</si>
  <si>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</si>
  <si>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</si>
  <si>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</si>
  <si>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</si>
  <si>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</si>
  <si>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</si>
  <si>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</si>
  <si>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</si>
  <si>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</si>
  <si>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</si>
  <si>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</si>
  <si>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</si>
  <si>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</si>
  <si>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</si>
  <si>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</si>
  <si>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</si>
  <si>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</si>
  <si>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</si>
  <si>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</si>
  <si>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</si>
  <si>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</si>
  <si>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</si>
  <si>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</si>
  <si>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</si>
  <si>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</si>
  <si>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</si>
  <si>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</si>
  <si>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</si>
  <si>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</si>
  <si>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</si>
  <si>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</si>
  <si>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</si>
  <si>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</si>
  <si>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</si>
  <si>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</si>
  <si>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</si>
  <si>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</si>
  <si>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</si>
  <si>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</si>
  <si>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</si>
  <si>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</si>
  <si>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</si>
  <si>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</si>
  <si>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</si>
  <si>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</si>
  <si>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</si>
  <si>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</si>
  <si>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</si>
  <si>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</si>
  <si>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</si>
  <si>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</si>
  <si>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</si>
  <si>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</si>
  <si>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</si>
  <si>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</si>
  <si>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</si>
  <si>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</si>
  <si>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</si>
  <si>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</si>
  <si>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</si>
  <si>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</si>
  <si>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</si>
  <si>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</si>
  <si>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</si>
  <si>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</si>
  <si>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</si>
  <si>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</si>
  <si>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</si>
  <si>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</si>
  <si>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</si>
  <si>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</si>
  <si>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</si>
  <si>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</si>
  <si>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</si>
  <si>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</si>
  <si>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</si>
  <si>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</si>
  <si>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</si>
  <si>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</si>
  <si>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</si>
  <si>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</si>
  <si>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</si>
  <si>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</si>
  <si>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</si>
  <si>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</si>
  <si>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</si>
  <si>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</si>
  <si>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</si>
  <si>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</si>
  <si>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</si>
  <si>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</si>
  <si>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</si>
  <si>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</si>
  <si>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</si>
  <si>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</si>
  <si>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</si>
  <si>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</si>
  <si>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</si>
  <si>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</si>
  <si>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</si>
  <si>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</si>
  <si>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</si>
  <si>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</si>
  <si>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</si>
  <si>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</si>
  <si>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</si>
  <si>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</si>
  <si>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</si>
  <si>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</si>
  <si>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</si>
  <si>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</si>
  <si>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</si>
  <si>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</si>
  <si>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</si>
  <si>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</si>
  <si>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</si>
  <si>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</si>
  <si>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</si>
  <si>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</si>
  <si>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</si>
  <si>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</si>
  <si>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</si>
  <si>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</si>
  <si>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</si>
  <si>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</si>
  <si>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</si>
  <si>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</si>
  <si>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</si>
  <si>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</si>
  <si>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</si>
  <si>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</si>
  <si>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</si>
  <si>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</si>
  <si>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</si>
  <si>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</si>
  <si>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</si>
  <si>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</si>
  <si>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</si>
  <si>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</si>
  <si>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</si>
  <si>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</si>
  <si>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</si>
  <si>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</si>
  <si>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</si>
  <si>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</si>
  <si>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</si>
  <si>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</si>
  <si>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</si>
  <si>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</si>
  <si>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</si>
  <si>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</si>
  <si>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</si>
  <si>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</si>
  <si>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</si>
  <si>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</si>
  <si>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</si>
  <si>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</si>
  <si>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</si>
  <si>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</si>
  <si>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</si>
  <si>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</si>
  <si>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</si>
  <si>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</si>
  <si>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</si>
  <si>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</si>
  <si>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</si>
  <si>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</si>
  <si>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</si>
  <si>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</si>
  <si>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</si>
  <si>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</si>
  <si>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</si>
  <si>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</si>
  <si>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</si>
  <si>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</si>
  <si>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</si>
  <si>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</si>
  <si>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</si>
  <si>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</si>
  <si>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</si>
  <si>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</si>
  <si>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</si>
  <si>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</si>
  <si>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</si>
  <si>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</si>
  <si>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</si>
  <si>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</si>
  <si>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</si>
  <si>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</si>
  <si>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</si>
  <si>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</si>
  <si>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</si>
  <si>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</si>
  <si>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</si>
  <si>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</si>
  <si>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</si>
  <si>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</si>
  <si>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</si>
  <si>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</si>
  <si>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</si>
  <si>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</si>
  <si>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</si>
  <si>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</si>
  <si>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</si>
  <si>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</si>
  <si>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</si>
  <si>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</si>
  <si>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</si>
  <si>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</si>
  <si>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</si>
  <si>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</si>
  <si>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</si>
  <si>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</si>
  <si>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</si>
  <si>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</si>
  <si>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</si>
  <si>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</si>
  <si>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</si>
  <si>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</si>
  <si>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</si>
  <si>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</si>
  <si>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</si>
  <si>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</si>
  <si>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</si>
  <si>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</si>
  <si>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</si>
  <si>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</si>
  <si>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</si>
  <si>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</si>
  <si>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</si>
  <si>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</si>
  <si>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</si>
  <si>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</si>
  <si>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</si>
  <si>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</si>
  <si>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</si>
  <si>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</si>
  <si>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</si>
  <si>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</si>
  <si>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</si>
  <si>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</si>
  <si>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</si>
  <si>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</si>
  <si>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</si>
  <si>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</si>
  <si>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</si>
  <si>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</si>
  <si>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</si>
  <si>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</si>
  <si>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</si>
  <si>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</si>
  <si>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</si>
  <si>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</si>
  <si>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</si>
  <si>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</si>
  <si>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</si>
  <si>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</si>
  <si>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</si>
  <si>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</si>
  <si>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</si>
  <si>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</si>
  <si>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</si>
  <si>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</si>
  <si>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</si>
  <si>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</si>
  <si>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</si>
  <si>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</si>
  <si>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</si>
  <si>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</si>
  <si>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</si>
  <si>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</si>
  <si>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</si>
  <si>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</si>
  <si>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</si>
  <si>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</si>
  <si>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</si>
  <si>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</si>
  <si>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</si>
  <si>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</si>
  <si>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</si>
  <si>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</si>
  <si>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</si>
  <si>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</si>
  <si>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</si>
  <si>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</si>
  <si>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</si>
  <si>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</si>
  <si>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</si>
  <si>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</si>
  <si>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</si>
  <si>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</si>
  <si>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</si>
  <si>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</si>
  <si>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</si>
  <si>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</si>
  <si>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</si>
  <si>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</si>
  <si>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</si>
  <si>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</si>
  <si>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</si>
  <si>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</si>
  <si>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</si>
  <si>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</si>
  <si>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</si>
  <si>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</si>
  <si>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</si>
  <si>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</si>
  <si>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</si>
  <si>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</si>
  <si>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</si>
  <si>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</si>
  <si>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</si>
  <si>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</si>
  <si>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</si>
  <si>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</si>
  <si>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</si>
  <si>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</si>
  <si>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</si>
  <si>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</si>
  <si>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</si>
  <si>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</si>
  <si>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</si>
  <si>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</si>
  <si>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</si>
  <si>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</si>
  <si>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</si>
  <si>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</si>
  <si>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</si>
  <si>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</si>
  <si>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</si>
  <si>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</si>
  <si>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</si>
  <si>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</si>
  <si>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</si>
  <si>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</si>
  <si>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</si>
  <si>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</si>
  <si>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</si>
  <si>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</si>
  <si>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</si>
  <si>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</si>
  <si>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</si>
  <si>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</si>
  <si>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</si>
  <si>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</si>
  <si>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</si>
  <si>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</si>
  <si>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</si>
  <si>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</si>
  <si>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</si>
  <si>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</si>
  <si>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</si>
  <si>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</si>
  <si>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</si>
  <si>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</si>
  <si>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</si>
  <si>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</si>
  <si>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</si>
  <si>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</si>
  <si>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</si>
  <si>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</si>
  <si>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</si>
  <si>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</si>
  <si>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</si>
  <si>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</si>
  <si>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</si>
  <si>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</si>
  <si>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</si>
  <si>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</si>
  <si>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</si>
  <si>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</si>
  <si>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</si>
  <si>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</si>
  <si>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</si>
  <si>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</si>
  <si>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</si>
  <si>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</si>
  <si>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</si>
  <si>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</si>
  <si>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</si>
  <si>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</si>
  <si>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</si>
  <si>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</si>
  <si>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</si>
  <si>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</si>
  <si>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</si>
  <si>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</si>
  <si>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</si>
  <si>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</si>
  <si>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</si>
  <si>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</si>
  <si>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</si>
  <si>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</si>
  <si>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</si>
  <si>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</si>
  <si>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</si>
  <si>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</si>
  <si>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</si>
  <si>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</si>
  <si>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</si>
  <si>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</si>
  <si>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</si>
  <si>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</si>
  <si>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</si>
  <si>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</si>
  <si>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</si>
  <si>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</si>
  <si>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</si>
  <si>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</si>
  <si>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</si>
  <si>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</si>
  <si>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</si>
  <si>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</si>
  <si>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</si>
  <si>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</si>
  <si>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</si>
  <si>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</si>
  <si>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</si>
  <si>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</si>
  <si>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</si>
  <si>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</si>
  <si>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</si>
  <si>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</si>
  <si>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</si>
  <si>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</si>
  <si>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</si>
  <si>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</si>
  <si>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</si>
  <si>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</si>
  <si>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</si>
  <si>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</si>
  <si>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</si>
  <si>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</si>
  <si>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</si>
  <si>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</si>
  <si>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</si>
  <si>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</si>
  <si>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</si>
  <si>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</si>
  <si>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</si>
  <si>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</si>
  <si>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</si>
  <si>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</si>
  <si>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</si>
  <si>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</si>
  <si>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</si>
  <si>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</si>
  <si>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</si>
  <si>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</si>
  <si>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</si>
  <si>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</si>
  <si>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</si>
  <si>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</si>
  <si>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</si>
  <si>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</si>
  <si>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</si>
  <si>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</si>
  <si>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</si>
  <si>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</si>
  <si>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</si>
  <si>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</si>
  <si>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</si>
  <si>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</si>
  <si>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</si>
  <si>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</si>
  <si>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</si>
  <si>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</si>
  <si>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</si>
  <si>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</si>
  <si>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</si>
  <si>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</si>
  <si>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</si>
  <si>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</si>
  <si>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</si>
  <si>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</si>
  <si>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</si>
  <si>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</si>
  <si>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</si>
  <si>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</si>
  <si>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</si>
  <si>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</si>
  <si>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</si>
  <si>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</si>
  <si>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</si>
  <si>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</si>
  <si>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</si>
  <si>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</si>
  <si>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</si>
  <si>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</si>
  <si>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</si>
  <si>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</si>
  <si>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</si>
  <si>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</si>
  <si>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</si>
  <si>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</si>
  <si>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</si>
  <si>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</si>
  <si>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</si>
  <si>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</si>
  <si>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</si>
  <si>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</si>
  <si>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</si>
  <si>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</si>
  <si>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</si>
  <si>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</si>
  <si>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</si>
  <si>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</si>
  <si>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</si>
  <si>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</si>
  <si>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</si>
  <si>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</si>
  <si>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</si>
  <si>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</si>
  <si>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</si>
  <si>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</si>
  <si>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</si>
  <si>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</si>
  <si>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</si>
  <si>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</si>
  <si>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</si>
  <si>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</si>
  <si>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</si>
  <si>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</si>
  <si>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</si>
  <si>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</si>
  <si>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</si>
  <si>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</si>
  <si>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</si>
  <si>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</si>
  <si>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</si>
  <si>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</si>
  <si>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</si>
  <si>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</si>
  <si>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</si>
  <si>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</si>
  <si>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</si>
  <si>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</si>
  <si>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</si>
  <si>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</si>
  <si>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</si>
  <si>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</si>
  <si>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</si>
  <si>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</si>
  <si>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</si>
  <si>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</si>
  <si>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</si>
  <si>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</si>
  <si>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</si>
  <si>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</si>
  <si>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</si>
  <si>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</si>
  <si>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</si>
  <si>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</si>
  <si>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</si>
  <si>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</si>
  <si>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</si>
  <si>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</si>
  <si>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</si>
  <si>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</si>
  <si>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</si>
  <si>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</si>
  <si>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</si>
  <si>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</si>
  <si>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</si>
  <si>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</si>
  <si>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</si>
  <si>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</si>
  <si>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</si>
  <si>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</si>
  <si>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</si>
  <si>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</si>
  <si>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</si>
  <si>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</si>
  <si>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</si>
  <si>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</si>
  <si>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</si>
  <si>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</si>
  <si>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</si>
  <si>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</si>
  <si>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</si>
  <si>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</si>
  <si>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</si>
  <si>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</si>
  <si>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</si>
  <si>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</si>
  <si>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</si>
  <si>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</si>
  <si>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</si>
  <si>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</si>
  <si>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</si>
  <si>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</si>
  <si>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</si>
  <si>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</si>
  <si>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</si>
  <si>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</si>
  <si>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</si>
  <si>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</si>
  <si>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</si>
  <si>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</si>
  <si>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</si>
  <si>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</si>
  <si>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</si>
  <si>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</si>
  <si>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</si>
  <si>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</si>
  <si>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</si>
  <si>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</si>
  <si>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</si>
  <si>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</si>
  <si>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</si>
  <si>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</si>
  <si>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</si>
  <si>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</si>
  <si>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</si>
  <si>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</si>
  <si>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</si>
  <si>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</si>
  <si>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</si>
  <si>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</si>
  <si>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</si>
  <si>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</si>
  <si>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</si>
  <si>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</si>
  <si>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</si>
  <si>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</si>
  <si>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</si>
  <si>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</si>
  <si>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</si>
  <si>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</si>
  <si>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</si>
  <si>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</si>
  <si>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</si>
  <si>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</si>
  <si>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</si>
  <si>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</si>
  <si>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</si>
  <si>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</si>
  <si>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</si>
  <si>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</si>
  <si>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</si>
  <si>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</si>
  <si>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</si>
  <si>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</si>
  <si>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</si>
  <si>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</si>
  <si>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</si>
  <si>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</si>
  <si>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</si>
  <si>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</si>
  <si>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</si>
  <si>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</si>
  <si>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</si>
  <si>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</si>
  <si>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</si>
  <si>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</si>
  <si>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</si>
  <si>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</si>
  <si>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</si>
  <si>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</si>
  <si>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</si>
  <si>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</si>
  <si>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</si>
  <si>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</si>
  <si>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</si>
  <si>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</si>
  <si>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</si>
  <si>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</si>
  <si>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</si>
  <si>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</si>
  <si>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</si>
  <si>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</si>
  <si>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</si>
  <si>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</si>
  <si>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</si>
  <si>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</si>
  <si>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</si>
  <si>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</si>
  <si>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</si>
  <si>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</si>
  <si>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</si>
  <si>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</si>
  <si>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</si>
  <si>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</si>
  <si>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</si>
  <si>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</si>
  <si>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</si>
  <si>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</si>
  <si>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</si>
  <si>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</si>
  <si>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</si>
  <si>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</si>
  <si>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</si>
  <si>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</si>
  <si>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</si>
  <si>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</si>
  <si>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</si>
  <si>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</si>
  <si>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</si>
  <si>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</si>
  <si>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</si>
  <si>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</si>
  <si>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</si>
  <si>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</si>
  <si>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</si>
  <si>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</si>
  <si>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</si>
  <si>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</si>
  <si>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</si>
  <si>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</si>
  <si>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</si>
  <si>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</si>
  <si>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</si>
  <si>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</si>
  <si>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</si>
  <si>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</si>
  <si>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</si>
  <si>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</si>
  <si>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</si>
  <si>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</si>
  <si>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</si>
  <si>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</si>
  <si>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</si>
  <si>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</si>
  <si>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</si>
  <si>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</si>
  <si>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</si>
  <si>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</si>
  <si>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</si>
  <si>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</si>
  <si>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</si>
  <si>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</si>
  <si>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</si>
  <si>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</si>
  <si>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</si>
  <si>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</si>
  <si>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</si>
  <si>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</si>
  <si>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</si>
  <si>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</si>
  <si>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</si>
  <si>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</si>
  <si>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</si>
  <si>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</si>
  <si>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</si>
  <si>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</si>
  <si>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</si>
  <si>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</si>
  <si>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</si>
  <si>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</si>
  <si>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</si>
  <si>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</si>
  <si>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</si>
  <si>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</si>
  <si>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</si>
  <si>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</si>
  <si>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</si>
  <si>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</si>
  <si>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</si>
  <si>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</si>
  <si>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</si>
  <si>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</si>
  <si>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</si>
  <si>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</si>
  <si>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</si>
  <si>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</si>
  <si>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</si>
  <si>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</si>
  <si>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</si>
  <si>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</si>
  <si>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</si>
  <si>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</si>
  <si>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</si>
  <si>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</si>
  <si>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</si>
  <si>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</si>
  <si>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</si>
  <si>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</si>
  <si>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</si>
  <si>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</si>
  <si>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</si>
  <si>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</si>
  <si>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</si>
  <si>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</si>
  <si>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</si>
  <si>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</si>
  <si>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</si>
  <si>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</si>
  <si>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</si>
  <si>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</si>
  <si>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</si>
  <si>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</si>
  <si>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</si>
  <si>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</si>
  <si>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</si>
  <si>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</si>
  <si>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</si>
  <si>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</si>
  <si>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</si>
  <si>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</si>
  <si>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</si>
  <si>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</si>
  <si>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</si>
  <si>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</si>
  <si>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</si>
  <si>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</si>
  <si>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</si>
  <si>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</si>
  <si>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</si>
  <si>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</si>
  <si>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</si>
  <si>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</si>
  <si>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</si>
  <si>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</si>
  <si>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</si>
  <si>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</si>
  <si>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</si>
  <si>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</si>
  <si>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</si>
  <si>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</si>
  <si>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</si>
  <si>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</si>
  <si>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</si>
  <si>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</si>
  <si>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</si>
  <si>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</si>
  <si>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</si>
  <si>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</si>
  <si>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</si>
  <si>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</si>
  <si>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</si>
  <si>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</si>
  <si>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</si>
  <si>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</si>
  <si>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</si>
  <si>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</si>
  <si>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</si>
  <si>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</si>
  <si>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</si>
  <si>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</si>
  <si>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</si>
  <si>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</si>
  <si>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</si>
  <si>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</si>
  <si>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</si>
  <si>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</si>
  <si>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</si>
  <si>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</si>
  <si>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</si>
  <si>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</si>
  <si>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</si>
  <si>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</si>
  <si>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</si>
  <si>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</si>
  <si>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</si>
  <si>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</si>
  <si>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</si>
  <si>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</si>
  <si>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</si>
  <si>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</si>
  <si>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</si>
  <si>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</si>
  <si>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</si>
  <si>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</si>
  <si>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</si>
  <si>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</si>
  <si>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</si>
  <si>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</si>
  <si>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</si>
  <si>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</si>
  <si>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</si>
  <si>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</si>
  <si>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</si>
  <si>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</si>
  <si>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</si>
  <si>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</si>
  <si>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</si>
  <si>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</si>
  <si>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</si>
  <si>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</si>
  <si>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</si>
  <si>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</si>
  <si>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</si>
  <si>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</si>
  <si>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</si>
  <si>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</si>
  <si>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</si>
  <si>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</si>
  <si>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</si>
  <si>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</si>
  <si>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</si>
  <si>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</si>
  <si>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</si>
  <si>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</si>
  <si>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</si>
  <si>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</si>
  <si>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</si>
  <si>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</si>
  <si>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</si>
  <si>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</si>
  <si>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</si>
  <si>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</si>
  <si>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</si>
  <si>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</si>
  <si>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</si>
  <si>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</si>
  <si>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</si>
  <si>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</si>
  <si>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</si>
  <si>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</si>
  <si>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</si>
  <si>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</si>
  <si>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</si>
  <si>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</si>
  <si>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</si>
  <si>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</si>
  <si>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</si>
  <si>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</si>
  <si>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</si>
  <si>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</si>
  <si>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</si>
  <si>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</si>
  <si>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</si>
  <si>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</si>
  <si>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</si>
  <si>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</si>
  <si>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</si>
  <si>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</si>
  <si>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</si>
  <si>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</si>
  <si>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</si>
  <si>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</si>
  <si>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</si>
  <si>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</si>
  <si>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</si>
  <si>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</si>
  <si>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</si>
  <si>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</si>
  <si>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</si>
  <si>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</si>
  <si>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</si>
  <si>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</si>
  <si>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</si>
  <si>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</si>
  <si>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</si>
  <si>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</si>
  <si>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</si>
  <si>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</si>
  <si>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</si>
  <si>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</si>
  <si>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</si>
  <si>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</si>
  <si>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</si>
  <si>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</si>
  <si>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</si>
  <si>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</si>
  <si>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</si>
  <si>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</si>
  <si>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</si>
  <si>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</si>
  <si>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</si>
  <si>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</si>
  <si>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</si>
  <si>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</si>
  <si>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</si>
  <si>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</si>
  <si>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</si>
  <si>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</si>
  <si>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</si>
  <si>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</si>
  <si>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</si>
  <si>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</si>
  <si>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</si>
  <si>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</si>
  <si>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</si>
  <si>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</si>
  <si>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</si>
  <si>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</si>
  <si>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</si>
  <si>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</si>
  <si>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</si>
  <si>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</si>
  <si>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</si>
  <si>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</si>
  <si>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</si>
  <si>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</si>
  <si>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</si>
  <si>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</si>
  <si>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</si>
  <si>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</si>
  <si>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</si>
  <si>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</si>
  <si>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</si>
  <si>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</si>
  <si>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</si>
  <si>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</si>
  <si>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</si>
  <si>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</si>
  <si>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</si>
  <si>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</si>
  <si>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</si>
  <si>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</si>
  <si>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</si>
  <si>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</si>
  <si>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</si>
  <si>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</si>
  <si>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</si>
  <si>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</si>
  <si>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</si>
  <si>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</si>
  <si>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</si>
  <si>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</si>
  <si>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</si>
  <si>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</si>
  <si>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</si>
  <si>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</si>
  <si>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</si>
  <si>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</si>
  <si>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</si>
  <si>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</si>
  <si>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</si>
  <si>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</si>
  <si>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</si>
  <si>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</si>
  <si>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</si>
  <si>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</si>
  <si>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</si>
  <si>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</si>
  <si>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</si>
  <si>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</si>
  <si>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</si>
  <si>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</si>
  <si>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</si>
  <si>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</si>
  <si>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</si>
  <si>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</si>
  <si>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</si>
  <si>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</si>
  <si>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</si>
  <si>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</si>
  <si>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</si>
  <si>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</si>
  <si>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</si>
  <si>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</si>
  <si>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</si>
  <si>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</si>
  <si>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</si>
  <si>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</si>
  <si>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</si>
  <si>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</si>
  <si>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</si>
  <si>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</si>
  <si>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</si>
  <si>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</si>
  <si>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</si>
  <si>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</si>
  <si>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</si>
  <si>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</si>
  <si>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</si>
  <si>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</si>
  <si>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</si>
  <si>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</si>
  <si>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</si>
  <si>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</si>
  <si>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</si>
  <si>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</si>
  <si>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</si>
  <si>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</si>
  <si>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</si>
  <si>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</si>
  <si>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</si>
  <si>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</si>
  <si>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</si>
  <si>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</si>
  <si>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</si>
  <si>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</si>
  <si>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</si>
  <si>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</si>
  <si>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</si>
  <si>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</si>
  <si>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</si>
  <si>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</si>
  <si>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</si>
  <si>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</si>
  <si>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</si>
  <si>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</si>
  <si>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</si>
  <si>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</si>
  <si>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</si>
  <si>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</si>
  <si>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</si>
  <si>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</si>
  <si>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</si>
  <si>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</si>
  <si>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</si>
  <si>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</si>
  <si>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</si>
  <si>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</si>
  <si>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</si>
  <si>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</si>
  <si>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</si>
  <si>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</si>
  <si>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</si>
  <si>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</si>
  <si>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</si>
  <si>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</si>
  <si>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</si>
  <si>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</si>
  <si>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</si>
  <si>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</si>
  <si>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</si>
  <si>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</si>
  <si>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</si>
  <si>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</si>
  <si>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</si>
  <si>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</si>
  <si>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</si>
  <si>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</si>
  <si>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</si>
  <si>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</si>
  <si>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</si>
  <si>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</si>
  <si>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</si>
  <si>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</si>
  <si>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</si>
  <si>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</si>
  <si>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</si>
  <si>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</si>
  <si>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</si>
  <si>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</si>
  <si>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</si>
  <si>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</si>
  <si>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</si>
  <si>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</si>
  <si>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</si>
  <si>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</si>
  <si>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</si>
  <si>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</si>
  <si>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</si>
  <si>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</si>
  <si>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</si>
  <si>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</si>
  <si>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</si>
  <si>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</si>
  <si>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</si>
  <si>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</si>
  <si>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</si>
  <si>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</si>
  <si>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</si>
  <si>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</si>
  <si>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</si>
  <si>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</si>
  <si>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</si>
  <si>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</si>
  <si>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</si>
  <si>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</si>
  <si>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</si>
  <si>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</si>
  <si>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</si>
  <si>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</si>
  <si>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</si>
  <si>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</si>
  <si>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</si>
  <si>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</si>
  <si>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</si>
  <si>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</si>
  <si>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</si>
  <si>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</si>
  <si>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</si>
  <si>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</si>
  <si>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</si>
  <si>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</si>
  <si>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</si>
  <si>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</si>
  <si>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</si>
  <si>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</si>
  <si>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</si>
  <si>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</si>
  <si>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</si>
  <si>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</si>
  <si>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</si>
  <si>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</si>
  <si>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</si>
  <si>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</si>
  <si>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</si>
  <si>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</si>
  <si>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</si>
  <si>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</si>
  <si>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</si>
  <si>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</si>
  <si>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</si>
  <si>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</si>
  <si>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</si>
  <si>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</si>
  <si>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</si>
  <si>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</si>
  <si>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</si>
  <si>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</si>
  <si>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</si>
  <si>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</si>
  <si>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</si>
  <si>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</si>
  <si>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</si>
  <si>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</si>
  <si>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</si>
  <si>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</si>
  <si>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</si>
  <si>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</si>
  <si>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</si>
  <si>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</si>
  <si>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</si>
  <si>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</si>
  <si>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</si>
  <si>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</si>
  <si>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</si>
  <si>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</si>
  <si>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</si>
  <si>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</si>
  <si>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</si>
  <si>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</si>
  <si>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</si>
  <si>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</si>
  <si>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</si>
  <si>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</si>
  <si>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</si>
  <si>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</si>
  <si>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</si>
  <si>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</si>
  <si>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</si>
  <si>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</si>
  <si>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</si>
  <si>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</si>
  <si>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</si>
  <si>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</si>
  <si>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</si>
  <si>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</si>
  <si>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</si>
  <si>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</si>
  <si>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</si>
  <si>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</si>
  <si>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</si>
  <si>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</si>
  <si>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</si>
  <si>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</si>
  <si>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</si>
  <si>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</si>
  <si>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</si>
  <si>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</si>
  <si>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</si>
  <si>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</si>
  <si>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</si>
  <si>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</si>
  <si>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</si>
  <si>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</si>
  <si>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</si>
  <si>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</si>
  <si>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</si>
  <si>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</si>
  <si>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</si>
  <si>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</si>
  <si>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</si>
  <si>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</si>
  <si>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</si>
  <si>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</si>
  <si>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</si>
  <si>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</si>
  <si>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</si>
  <si>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</si>
  <si>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</si>
  <si>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</si>
  <si>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</si>
  <si>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</si>
  <si>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</si>
  <si>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</si>
  <si>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</si>
  <si>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</si>
  <si>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</si>
  <si>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</si>
  <si>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</si>
  <si>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</si>
  <si>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</si>
  <si>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</si>
  <si>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</si>
  <si>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</si>
  <si>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</si>
  <si>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</si>
  <si>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</si>
  <si>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</si>
  <si>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</si>
  <si>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</si>
  <si>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</si>
  <si>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</si>
  <si>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</si>
  <si>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</si>
  <si>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</si>
  <si>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</si>
  <si>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</si>
  <si>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</si>
  <si>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</si>
  <si>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</si>
  <si>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</si>
  <si>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</si>
  <si>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</si>
  <si>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</si>
  <si>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</si>
  <si>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</si>
  <si>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</si>
  <si>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</si>
  <si>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</si>
  <si>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</si>
  <si>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</si>
  <si>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</si>
  <si>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</si>
  <si>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</si>
  <si>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</si>
  <si>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</si>
  <si>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</si>
  <si>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</si>
  <si>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</si>
  <si>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</si>
  <si>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</si>
  <si>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</si>
  <si>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</si>
  <si>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</si>
  <si>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</si>
  <si>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</si>
  <si>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</si>
  <si>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</si>
  <si>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</si>
  <si>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</si>
  <si>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</si>
  <si>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</si>
  <si>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</si>
  <si>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</si>
  <si>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</si>
  <si>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</si>
  <si>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</si>
  <si>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</si>
  <si>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</si>
  <si>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</si>
  <si>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</si>
  <si>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</si>
  <si>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</si>
  <si>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</si>
  <si>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</si>
  <si>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</si>
  <si>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</si>
  <si>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</si>
  <si>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</si>
  <si>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</si>
  <si>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</si>
  <si>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</si>
  <si>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</si>
  <si>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</si>
  <si>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</si>
  <si>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</si>
  <si>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</si>
  <si>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</si>
  <si>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</si>
  <si>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</si>
  <si>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</si>
  <si>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</si>
  <si>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</si>
  <si>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</si>
  <si>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</si>
  <si>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</si>
  <si>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</si>
  <si>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</si>
  <si>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</si>
  <si>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</si>
  <si>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</si>
  <si>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</si>
  <si>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</si>
  <si>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</si>
  <si>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</si>
  <si>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</si>
  <si>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</si>
  <si>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</si>
  <si>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</si>
  <si>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</si>
  <si>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</si>
  <si>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</si>
  <si>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</si>
  <si>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</si>
  <si>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</si>
  <si>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</si>
  <si>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</si>
  <si>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</si>
  <si>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</si>
  <si>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</si>
  <si>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</si>
  <si>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</si>
  <si>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</si>
  <si>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</si>
  <si>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</si>
  <si>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</si>
  <si>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</si>
  <si>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</si>
  <si>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</si>
  <si>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</si>
  <si>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</si>
  <si>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</si>
  <si>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</si>
  <si>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</si>
  <si>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</si>
  <si>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</si>
  <si>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</si>
  <si>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</si>
  <si>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</si>
  <si>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</si>
  <si>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</si>
  <si>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</si>
  <si>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</si>
  <si>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</si>
  <si>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</si>
  <si>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</si>
  <si>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</si>
  <si>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</si>
  <si>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</si>
  <si>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</si>
  <si>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</si>
  <si>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</si>
  <si>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</si>
  <si>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</si>
  <si>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</si>
  <si>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</si>
  <si>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</si>
  <si>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</si>
  <si>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</si>
  <si>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</si>
  <si>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</si>
  <si>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</si>
  <si>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</si>
  <si>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</si>
  <si>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</si>
  <si>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</si>
  <si>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</si>
  <si>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</si>
  <si>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</si>
  <si>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</si>
  <si>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</si>
  <si>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</si>
  <si>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</si>
  <si>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</si>
  <si>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</si>
  <si>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</si>
  <si>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</si>
  <si>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</si>
  <si>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</si>
  <si>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</si>
  <si>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</si>
  <si>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</si>
  <si>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</si>
  <si>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</si>
  <si>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</si>
  <si>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</si>
  <si>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</si>
  <si>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</si>
  <si>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</si>
  <si>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</si>
  <si>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</si>
  <si>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</si>
  <si>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</si>
  <si>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</si>
  <si>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</si>
  <si>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</si>
  <si>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</si>
  <si>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</si>
  <si>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</si>
  <si>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</si>
  <si>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</si>
  <si>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</si>
  <si>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</si>
  <si>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</si>
  <si>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</si>
  <si>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</si>
  <si>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</si>
  <si>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</si>
  <si>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</si>
  <si>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</si>
  <si>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</si>
  <si>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</si>
  <si>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</si>
  <si>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</si>
  <si>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</si>
  <si>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</si>
  <si>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</si>
  <si>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</si>
  <si>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</si>
  <si>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</si>
  <si>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</si>
  <si>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</si>
  <si>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</si>
  <si>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</si>
  <si>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</si>
  <si>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</si>
  <si>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</si>
  <si>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</si>
  <si>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</si>
  <si>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</si>
  <si>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</si>
  <si>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</si>
  <si>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</si>
  <si>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</si>
  <si>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</si>
  <si>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</si>
  <si>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</si>
  <si>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</si>
  <si>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</si>
  <si>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</si>
  <si>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</si>
  <si>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</si>
  <si>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</si>
  <si>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</si>
  <si>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</si>
  <si>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</si>
  <si>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</si>
  <si>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</si>
  <si>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</si>
  <si>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</si>
  <si>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</si>
  <si>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</si>
  <si>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</si>
  <si>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</si>
  <si>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</si>
  <si>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Kyanguli Secondary School Greenhouse</t>
  </si>
  <si>
    <t>Kyanguli Secondary School</t>
  </si>
  <si>
    <t>Kibwezi, Makueni County, Kenya</t>
  </si>
  <si>
    <t>Principal James M. Matuta</t>
  </si>
  <si>
    <t>Kyanguli Secondary School, P.O. Box 3-90136 Nzeeka, Kenya. +254721-547-457</t>
  </si>
  <si>
    <t>Hess</t>
  </si>
  <si>
    <t>Peter</t>
  </si>
  <si>
    <t>Enos Radeny</t>
  </si>
  <si>
    <t>XX</t>
  </si>
  <si>
    <t>Seasonal Agro-support service</t>
  </si>
  <si>
    <t>Soil &amp; Water Analysis</t>
  </si>
  <si>
    <t>Transportation of Materials</t>
  </si>
  <si>
    <t>Bag of Cement</t>
  </si>
  <si>
    <t>Wheelbarrow of Sand</t>
  </si>
  <si>
    <t>Wheelbarrow of Ballast</t>
  </si>
  <si>
    <t>Stand for Water Tank  Construction</t>
  </si>
  <si>
    <t>4 Laborers</t>
  </si>
  <si>
    <t>Construction Tools</t>
  </si>
  <si>
    <t>Acre of Land at the School</t>
  </si>
  <si>
    <t>Project Meeting</t>
  </si>
  <si>
    <t>Preparation of Construction Site</t>
  </si>
  <si>
    <t>Buy Materials</t>
  </si>
  <si>
    <t>Transport Materials</t>
  </si>
  <si>
    <t xml:space="preserve">Construction of Greenhouse </t>
  </si>
  <si>
    <t>Construction of Drip Irrigation</t>
  </si>
  <si>
    <t>Planting of First Crops</t>
  </si>
  <si>
    <t>Nutritional Workshops</t>
  </si>
  <si>
    <t>One Acre of Land at the School</t>
  </si>
  <si>
    <t>Transportation of Kit from Nairobi</t>
  </si>
  <si>
    <t>Day Laborers and Greenhouse Training</t>
  </si>
  <si>
    <t>Amiran Greenhouse Kit and Drip Irrigation System</t>
  </si>
  <si>
    <t xml:space="preserve">Building Materials, Optional Accessories </t>
  </si>
  <si>
    <t>Insurance [Expanded kit] per annum</t>
  </si>
  <si>
    <t>Completion of Site Preparation, Material Procurement, Construction, and Planting</t>
  </si>
  <si>
    <t xml:space="preserve">Construction - By May 31st, 2013, all materials will be procured and the greenhouse construction, as well as drip irrigation system will be installed and tested. </t>
  </si>
  <si>
    <t>Site Preparation - By May 15th, 2013, all materials will be delivered to site, and the location will be prepared for construction.</t>
  </si>
  <si>
    <t xml:space="preserve">Planting - By June 14th, 2013, all seeds will be planted, treated with fertilizer and agro-chemicals, and monitoring of crop growth will have started. </t>
  </si>
  <si>
    <t>Completion of Group Meetings</t>
  </si>
  <si>
    <t>Planning - By May 31st, 2013, 10 school staff, and 25 students will have participated and finished the second planning meeting regarding greenhouse construction and set up.</t>
  </si>
  <si>
    <t>Planning - By May 8th, 2013, 10 school staff, and 25 students will have participated and finished the first project planning meeting regarding site development and material procurement.</t>
  </si>
  <si>
    <t>Planning - By June 14th, 2013, 10 school staff, and 25 students will have concluded all project meetings following the planting of seeds and application of fertilizers and agro-chemicals.</t>
  </si>
  <si>
    <t>Workshop - By June 21st, 2013, 15 school staff, 120 students and 50 community members will have been provided with farming techniques and greenhouse technology in the first Nutritional Workshop.</t>
  </si>
  <si>
    <t>Completion of Nutritional Workshops and Training</t>
  </si>
  <si>
    <t>Workshop - By June 28st, 2013, 15 school staff, 120 students and 50 community members will have been provided with nutritional and balanced diet information.</t>
  </si>
  <si>
    <t>The site preparation will be evaluated by all project members, and monitored by the supervising Peace Corps Volunteer.</t>
  </si>
  <si>
    <t>Fee Waivers - 20 female students and 5 male students will be provided with school fee reduction waivers.</t>
  </si>
  <si>
    <t xml:space="preserve">The faculty and students at Kyanguli Secondary School would like to construct a greenhouse using the Amiran Farmer’s Kit (AFK). The greenhouse will be used by the students and faculty to provide a more nutritious and balanced diet, especially for orphans and girls boarding at the school, impoverished children in the community, and the HIV/AIDS at-risk population. 
Kyanguli is a recently founded school, located in land once belonging to the Tsavo game reserve, between Nairobi and Mombasa. Very little rainfall is received here, with the majority coming in the month of April. The lack of a clean supply of water has lead to outbreaks of waterborne illnesses, which are compounded with the unavailability of food necessary for a balanced diet. A majority of food in the area, especially at the school, comes from aid organizations such as the Red Cross and World Food Programme. 
The school and surrounding community are hoping to raise funding for the installation of a greenhouse kit, supplied by a local company called Amiran. The all-inclusive kit includes seeds, all required agro-chemicals and fertilizers, along with a drip irrigation system. 
The greenhouse will be constructed at the school, and operated by a group of students. Any extra produce will be sold as an Income Generating Activity, while also supplying the area with fresh produce during times of drought. Furthermore, income generation will help alleviate the financial burden at the school, meaning less students will be sent home for school fees. </t>
  </si>
  <si>
    <t>Kyanguli is a very small village, located several kilometers off the main highway between Nairobi and Mombasa. An increase in population over the last decade has led to widespread deforestation, and exposed the once fertile soil to soil erosion. This area receives little rainfall, with sporadic rains in November and December, and longer rains during April. The lack of adequate rain has made the commonplace subsistence farming nearly impossible, causing female students to resort to prostitution to collect school fees. Furthermore, the lack of sustainable farming causes the school to depend on relief food, from programs such as the World Food Programme and the Red Cross. Malnourishment has left many of the students as full or partial orphans, further reducing money used for school fees. Government assistance for these students is difficult and unreliable, causing the school to operate at a loss or send the students away to collect fees; further compounding the prostitution problem. 
Construction of a greenhouse at the school will help considerably with many of these problems. Firstly, the students at the school will be able to receive a steady supply of fresh fruits and vegetables, while lowering the economic burden on the school. The greenhouse also will teach the students, especially female students, sustainable farming techniques, thus reducing the traditional “gender roles”. By eliminating the need to send students home to collect fees, prostitution and the risk of HIV/AIDS can also be reduced.</t>
  </si>
  <si>
    <t xml:space="preserve">The Agriculture Club, formed after a bag-gardening presentation by a fellow Peace Corps Volunteer, has already been working diligently on planting and caring for greens produced at the school. This self-supporting project has been used as an Income Generating Activity (IGA) as a way to relieve the burden of the members’ school fees. During the length of the project, several students as well as the principal contacted me about ways to increase the production of crops at the school. The students were able to speak with the school administration about ways to work around the water problems, as well as methods for reducing diseases and pest impact on crops. It was during this time that the students and school administration began to discuss the idea of a greenhouse. There are several operating greenhouses in the area, and their production and usefulness is well known in the community
The students are already familiar with organizing a schedule for caring for the crops, and have shown reliability and willingness to continue this even during times the school is closed. A majority of the group is represented by female boarding students, who reside at the school. For these students, it will allow them to lower their school fees, eat a more balanced diet, improve the school and community, and avoid some of the dangers facing teenage women in the area. </t>
  </si>
  <si>
    <t xml:space="preserve">After construction of the greenhouse is complete, the first round of crops will be plated. Since many of these crops will be leafy green vegetables, the crops will be periodically harvested to supplement the school lunches. During this time, any extra produce that can be collected will be sold to the community. To ensure that the crops are being properly maintained and harvested, guidance will be provided through the Amiran Seasonal Agro-support Service. This service includes monthly visits from a technician to provide guidance and support for the operation of the greenhouse as well as preventing the greenhouse from “sitting idle” for any period of time. Another bonus of this service is assistance in bringing the produce to local markets, as well as crop selection. This expert guidance, as well as the students newly acquired life skills and knowledge from construction and operation of the greenhouse, will contribute to the sustainability of the project. 
Following harvest times, income generated will be used to resupply the greenhouse for the next planting season, as well as perform any necessary maintenance. After purchasing seeds, fertilizer, agro-chemicals and other upkeep costs, any extra proceeds will be used by the school to help reduce operating costs and purchase new items for the school. Examples of the financial burden on the school can include payment of non-governmental payroll teaching staff, purchasing text books for the students, utility payments, building construction and many educational activities such as games and workshops. </t>
  </si>
  <si>
    <t>The project will consist of four phases. 
In Phase I, the most suitable location at the school will be determined, and the land will be prepared. The land will be placed in a well-lit, protected area, not far from the water source, but sufficiently far to prevent chemical contamination. All raw materials will be procured, and a community meeting will be held to discuss the work completed, and the procedure for moving forward. At this meeting, the skilled laborers will be informed of their responsibilities for Phase II.
In Phase II, the construction of the greenhouse will begin with the assistance of a trained person from Amiran. During this time, the greenhouse tunnel, drip irrigation system, water tank, and water supply to the area will be completed. A raised platform will be constructed so that the drip irrigation system will be gravity driven. The construction should take approximately two weeks to complete. Following construction, a final meeting will be conducted to plan for Phase III.
During Phase III, the supplied crops will be planted by the students under the guidance of trained Amiran personnel. The system will be tested, and any final adjustments and problems will be solved during this phase.
Finally, in Phase IV the nutritional workshops will be held. Information learned through operation of the greenhouse for the previous weeks will also be passed along. The workshops will focus on farming techniques and proper nutrition, and will be conducted by students, as well as school administrators.</t>
  </si>
  <si>
    <t>The training provided by the Amiran staff, the Seasonal Agro-Support Service and knowledge acquired through the construction and operation of the greenhouse, drip irrigation system, proper fertilizer and agro-chemical management, will be imparted to all members throughout the duration of the project. During Phase IV of the project, nutritional workshops will also be provided, which will impart the acquired knowledge to students at the school, as well as community members and parents. Furthermore, excess produce will be sold to the community, which will improve diet, help prevent malnutrition and disease, and demonstrate effective farming techniques and proper crop procurement. Additionally, the concept of small scale agriculture as a means of income generation, rather than mere subsistence farming will be demonstrated to the students and community members. 
After several workshops and weeks of operation for the greenhouse, any problems or challenges will be addressed by the project members, building their capacity for problem solving. The community will also see the importance of such a project, and likely will begin to look for cost-friendly alternatives to doing similar projects at their homes.
Through additional planting programs, such as a tree nursery, low-cost seedlings can be sold to the community, reducing the impact of deforestation, soil erosion and desertification. These new skills will present the community with new ideas for solving many of the ever present problems in the area.</t>
  </si>
  <si>
    <t xml:space="preserve">Small-scale greens gardening projects undertaken by the students have already proven to be self-supporting. The school has shown an unwavering resolve to support student-led projects, and has been purchasing the produce from the students at a lower cost, while also providing relief to the students in the form of fees waivers. Through careful use of funding acquired from produce sales, seeds, agro-chemicals and fertilizers, as well as insurance and upkeep costs will be paid for by the project. Once all required materials have been procured, excess funds will be used to reduce debts accrued by the school, as well as reduce operating costs.
The Amiran Seasonal Support service will ensure that the greenhouse is operating optimally, and will ensure that the project remains funded through the income generated. Furthermore, eliminating the burden of school fees for the students associated with the project, the students will have incentive to continue supporting the project. High quality produce sold to the surrounding community will provide additional incentive, due to the general lack of food in the area, and low quality of the sporadically delivered relief food. 
The additional income provided to the school will provide another incentive, which will enable the school to be more be self-sufficient. This will allow the school to further develop its infrastructure, provide teaching materials, and pay staff, without relying solely on fee payment by parents of the students. </t>
  </si>
  <si>
    <t xml:space="preserve">Determination if the site has been cleared. Proper delivery of all building materials without damange. </t>
  </si>
  <si>
    <t>The greenhouse construction will be evaluated by all project members, the Peace Corps Volunteer and trained Amiran Staff</t>
  </si>
  <si>
    <t xml:space="preserve">Assembly of the materials, and evaluation of the condition of materials after transport. Arrival of the Amiran staff. </t>
  </si>
  <si>
    <t>World Connect</t>
  </si>
  <si>
    <t>School Staff as well as the students at the school will be provided with forms detailing the fees waivers</t>
  </si>
  <si>
    <t>Planting of seeds and application of fertilizers and pesticides.</t>
  </si>
  <si>
    <t>Planting and crop protection will be monitored by Amiran staff, project members and the Peace Corps Volunteer.</t>
  </si>
  <si>
    <t>Students receiving the waivers, and that fee balance has been reduced in the school records</t>
  </si>
  <si>
    <t>Fees waivers will only be given once Objectives 1.1 - 1.3 have been achieved.</t>
  </si>
  <si>
    <t>Fees waivers will only be given once Objectives 2.1 - 2.3 have been achieved.</t>
  </si>
  <si>
    <t>Fees waivers will only be given once Objectives 3.1 - 3.3 have been achieved.</t>
  </si>
  <si>
    <t>Progress will be measured following any site development activities, and at the end of each day during a small project group meeting, and recorded in a progress report book.</t>
  </si>
  <si>
    <t>Construction progress will be discussed and measured against the set timeline at the end of each day during a small project group meeting  and recorded in a progress report book.</t>
  </si>
  <si>
    <t xml:space="preserve">Planing and crop monitoring will be assessed each morning and evening during a small project group meeting  and recorded in a progress report book. </t>
  </si>
  <si>
    <t>All project members</t>
  </si>
  <si>
    <t>Meeting minutes will be taken, and progress from the report book will be discussed with all project members. Analysis of the timeline and met and unmet goals will be discussed.</t>
  </si>
  <si>
    <t xml:space="preserve">Analysis of the project report book on met/unmet goals and adherance to the set timeline. </t>
  </si>
  <si>
    <t xml:space="preserve">Number of students, faculty, and community members trained on new farming techniques and greenhouse operation and construction will be measured. </t>
  </si>
  <si>
    <t xml:space="preserve">Number of students, faculty, and community members trained on importance of a balanced diet and nutritional information will be measured. </t>
  </si>
  <si>
    <t>Information will be collected at the end of each meeting by noting the attendance, through group discussions during the workshops, and through a survey following the conclusion of the workshop.</t>
  </si>
  <si>
    <t xml:space="preserve">Following the “do no harm” discussion with the community organizers, a few notable scenarios which could cause harm to the community have arisen. The most common consequence was that the introduction of new fresh fruits and vegetables into the market may harm some of the farmers in the area which rely on selling their produce in the market. Many of the community members rely on selling their own produce for income generation. By producing large quantities of produce, this will “flood” the market with better quality and cheaper goods. 
Another issue which was discussed was that money earned from the project could be spent before purchasing the required materials to keep the greenhouse self-sustaining. Given the dire financial conditions at many area schools, there is a constant need for money. Most often this money is used to purchase school supplies, food or water. If any excess produce is sold from the greenhouse, they money may be consumed prior to the repurchase of agrochemicals, fertilizers, and seeds. 
Furthermore, there was fear of having students leading the projects’ implementation. The concern is that students often drop out, transfer or graduate from school. The high turnover rate among students may mean that if students who are trained to operate the greenhouse leave, the project will fail. 
The issue of water supply was discussed, as the water supply is often not reliable in the area. Similar to what happened during the bag gardening, if the water supply is shut off the crops may fail. 
The final concern was the use of valuable land space within the school compound, which may restrict future building construction and affect the 10 year plan for the school’s development. Since the greenhouse will take up considerable space, there is a necessity to find a place where it will be most efficient without impacting the development of the school. </t>
  </si>
  <si>
    <t xml:space="preserve">During these discussions, the topic of water contamination through the use of fertilizers and pesticides was determined to not be a concern due to the geographic impossibility that runoff could contaminate a water supply. Furthermore, water usage does not present a problem due to the new rainwater catchment system and water storage tank installed at the school. </t>
  </si>
  <si>
    <t xml:space="preserve">It is commonplace for young women in this area to leave school, and rather than return home for fees, they proceed to the highway to engage in prostitution. Once they have collected enough money, they return to school and pay a small portion of their debt, only to repeat this cycle whenever money is needed. Not only does this endanger the lives of the girls each time they do it, but it endangers the community through an increase in the HIV/AIDS rates, as well as lowering the standard of education for the area. Students are sent home to collect money several times a year, which means they spend countless hours away from school. Every day they miss, is time they will not get back for exam preparation. This fuels another struggle, where schools try to collect money to improve learning, but the students perform poorly due to the large amounts of time spent out of school. A goal of this project is to keep students in school, through the use of a financial incentive. The school also is provided with an incentive by reducing the financial strain from a lack of fee payment. Lastly, the Amiran Seasonal Support Service will provide guidance to keep the project progressing. Compounding these factors will lead to the sustainability of the project for the future.  By removing the financial strain on students, more will be able to stay in school and won’t need to drop out or transfer, which may harm the project.
Crop selection will be performed carefully, so that crops that will provide a more nutritious diet at the school, while not interfering with local produce can be selected. Due to the harsh environment, there are many crops which are difficult to grow here using only rainwater. The greenhouse will allow these types of produce to be grown, and supplied to the community, providing a more balanced diet while not interfering with the livelihood of farmers in the area. Water concerns were also alleviated through the installation of a rainwater harvesting system, and a large storage tank. Finally, a meeting with the school administrators and management board was able to set aside land for the project which will not interfere with the 10 year development plan of the school. </t>
  </si>
  <si>
    <t>Greenhouse (8m x 14m) + Drip irrigation (for 500 Square meters) + Installation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</si>
</sst>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8" x14ac:knownFonts="1">
    <font>
      <sz val="10"/>
      <name val="Arial"/>
    </font>
    <font>
      <sz val="10"/>
      <name val="Arial"/>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
      <sz val="12"/>
      <color theme="3" tint="-0.499984740745262"/>
      <name val="Arial Narrow"/>
    </font>
    <font>
      <u/>
      <sz val="10"/>
      <color theme="11"/>
      <name val="Arial"/>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65"/>
        <bgColor indexed="64"/>
      </patternFill>
    </fill>
    <fill>
      <patternFill patternType="solid">
        <fgColor indexed="5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11"/>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auto="1"/>
      </right>
      <top style="medium">
        <color theme="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style="medium">
        <color theme="1"/>
      </right>
      <top style="medium">
        <color auto="1"/>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top style="medium">
        <color theme="1"/>
      </top>
      <bottom/>
      <diagonal/>
    </border>
  </borders>
  <cellStyleXfs count="64">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1" fillId="0" borderId="0"/>
    <xf numFmtId="0" fontId="91"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cellStyleXfs>
  <cellXfs count="2505">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5"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5"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4"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6"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6" borderId="0" xfId="0" applyFont="1" applyFill="1" applyBorder="1" applyAlignment="1" applyProtection="1">
      <alignment horizontal="left" vertical="top" readingOrder="1"/>
    </xf>
    <xf numFmtId="0" fontId="13" fillId="6"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5" fillId="18" borderId="6" xfId="0" applyFont="1" applyFill="1" applyBorder="1" applyAlignment="1" applyProtection="1">
      <alignment horizontal="left" wrapText="1"/>
    </xf>
    <xf numFmtId="0" fontId="95" fillId="19" borderId="6" xfId="0" applyFont="1" applyFill="1" applyBorder="1" applyAlignment="1" applyProtection="1">
      <alignment wrapText="1"/>
    </xf>
    <xf numFmtId="0" fontId="95"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1" fillId="0" borderId="0" xfId="6" applyFont="1" applyFill="1" applyBorder="1" applyAlignment="1" applyProtection="1">
      <alignment wrapText="1"/>
    </xf>
    <xf numFmtId="0" fontId="91" fillId="3" borderId="10" xfId="6" applyFont="1" applyFill="1" applyBorder="1" applyAlignment="1" applyProtection="1">
      <alignment wrapText="1"/>
    </xf>
    <xf numFmtId="0" fontId="0" fillId="10" borderId="10" xfId="6" applyFont="1" applyFill="1" applyBorder="1" applyAlignment="1" applyProtection="1">
      <alignment wrapText="1"/>
    </xf>
    <xf numFmtId="0" fontId="95"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5"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3" borderId="10" xfId="6" applyFont="1" applyFill="1" applyBorder="1" applyAlignment="1" applyProtection="1">
      <alignment wrapText="1"/>
    </xf>
    <xf numFmtId="0" fontId="99" fillId="0" borderId="0" xfId="0" applyFont="1" applyFill="1" applyBorder="1" applyAlignment="1" applyProtection="1">
      <alignment wrapText="1"/>
    </xf>
    <xf numFmtId="0" fontId="18" fillId="6" borderId="0" xfId="0" applyFont="1" applyFill="1" applyBorder="1" applyAlignment="1" applyProtection="1">
      <alignment horizontal="left" vertical="top" readingOrder="1"/>
    </xf>
    <xf numFmtId="0" fontId="39" fillId="2" borderId="0" xfId="0" applyFont="1" applyFill="1" applyBorder="1" applyProtection="1"/>
    <xf numFmtId="0" fontId="13" fillId="6"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14" borderId="10" xfId="0" applyFont="1" applyFill="1" applyBorder="1" applyAlignment="1">
      <alignment wrapText="1"/>
    </xf>
    <xf numFmtId="0" fontId="91" fillId="9" borderId="10" xfId="6" applyFont="1" applyFill="1" applyBorder="1" applyAlignment="1">
      <alignment wrapText="1"/>
    </xf>
    <xf numFmtId="0" fontId="91"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1" fillId="0" borderId="0" xfId="6" applyFont="1" applyFill="1" applyBorder="1" applyAlignment="1">
      <alignment wrapText="1"/>
    </xf>
    <xf numFmtId="0" fontId="100" fillId="0" borderId="0" xfId="0" applyFont="1" applyFill="1" applyBorder="1" applyAlignment="1">
      <alignment wrapText="1"/>
    </xf>
    <xf numFmtId="0" fontId="0" fillId="9" borderId="10" xfId="6" applyFont="1" applyFill="1" applyBorder="1" applyAlignment="1">
      <alignment wrapText="1"/>
    </xf>
    <xf numFmtId="0" fontId="91" fillId="7" borderId="10" xfId="6" applyFont="1" applyFill="1" applyBorder="1" applyAlignment="1">
      <alignment wrapText="1"/>
    </xf>
    <xf numFmtId="0" fontId="1" fillId="32" borderId="10" xfId="0" applyFont="1" applyFill="1" applyBorder="1" applyAlignment="1" applyProtection="1">
      <alignment wrapText="1"/>
    </xf>
    <xf numFmtId="0" fontId="1" fillId="13" borderId="10" xfId="0" applyFont="1" applyFill="1" applyBorder="1" applyAlignment="1">
      <alignment wrapText="1"/>
    </xf>
    <xf numFmtId="0" fontId="1" fillId="5" borderId="7" xfId="0" applyFont="1" applyFill="1" applyBorder="1" applyAlignment="1" applyProtection="1">
      <alignment wrapText="1"/>
    </xf>
    <xf numFmtId="0" fontId="1" fillId="13" borderId="6" xfId="0" applyFont="1" applyFill="1" applyBorder="1" applyAlignment="1" applyProtection="1">
      <alignment wrapText="1"/>
    </xf>
    <xf numFmtId="0" fontId="91" fillId="9" borderId="6" xfId="6" applyFont="1" applyFill="1" applyBorder="1" applyAlignment="1" applyProtection="1">
      <alignment wrapText="1"/>
    </xf>
    <xf numFmtId="0" fontId="95" fillId="12" borderId="10" xfId="0" applyFont="1" applyFill="1" applyBorder="1" applyAlignment="1" applyProtection="1">
      <alignment wrapText="1"/>
    </xf>
    <xf numFmtId="0" fontId="91" fillId="13"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6"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6"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6"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6" borderId="3" xfId="0" applyFont="1" applyFill="1" applyBorder="1" applyAlignment="1" applyProtection="1">
      <alignment horizontal="left" vertical="top" readingOrder="1"/>
    </xf>
    <xf numFmtId="0" fontId="8" fillId="6" borderId="5" xfId="0" applyFont="1" applyFill="1" applyBorder="1" applyAlignment="1" applyProtection="1">
      <alignment horizontal="left" vertical="top" readingOrder="1"/>
    </xf>
    <xf numFmtId="0" fontId="8" fillId="6"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6" borderId="2" xfId="0" applyFont="1" applyFill="1" applyBorder="1" applyAlignment="1" applyProtection="1">
      <alignment horizontal="left" vertical="top" readingOrder="1"/>
    </xf>
    <xf numFmtId="0" fontId="8" fillId="6" borderId="1" xfId="0" applyFont="1" applyFill="1" applyBorder="1" applyAlignment="1" applyProtection="1">
      <alignment horizontal="left" vertical="top" readingOrder="1"/>
    </xf>
    <xf numFmtId="0" fontId="8" fillId="6"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6"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6"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6"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6" borderId="5" xfId="0" applyFont="1" applyFill="1" applyBorder="1" applyAlignment="1" applyProtection="1">
      <alignment horizontal="left" vertical="top" wrapText="1" readingOrder="1"/>
      <protection locked="0"/>
    </xf>
    <xf numFmtId="0" fontId="8" fillId="6" borderId="4" xfId="0" applyFont="1" applyFill="1" applyBorder="1" applyAlignment="1" applyProtection="1">
      <alignment horizontal="left" vertical="top" wrapText="1" readingOrder="1"/>
      <protection locked="0"/>
    </xf>
    <xf numFmtId="0" fontId="6" fillId="12"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1" fillId="10" borderId="10" xfId="6" applyFont="1" applyFill="1" applyBorder="1" applyAlignment="1" applyProtection="1">
      <alignment wrapText="1"/>
    </xf>
    <xf numFmtId="0" fontId="91"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1" fillId="15" borderId="0" xfId="7" applyFill="1"/>
    <xf numFmtId="0" fontId="91" fillId="15" borderId="4" xfId="7" applyFill="1" applyBorder="1"/>
    <xf numFmtId="0" fontId="91" fillId="15" borderId="5" xfId="7" applyFill="1" applyBorder="1"/>
    <xf numFmtId="0" fontId="91" fillId="0" borderId="5" xfId="7" applyBorder="1"/>
    <xf numFmtId="0" fontId="42" fillId="15" borderId="3" xfId="7" applyFont="1" applyFill="1" applyBorder="1" applyAlignment="1">
      <alignment horizontal="center" vertical="center" wrapText="1"/>
    </xf>
    <xf numFmtId="0" fontId="91"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1" fillId="15" borderId="0" xfId="7" applyFill="1" applyBorder="1"/>
    <xf numFmtId="0" fontId="113" fillId="15" borderId="0" xfId="7" applyFont="1" applyFill="1" applyBorder="1" applyAlignment="1">
      <alignment wrapText="1"/>
    </xf>
    <xf numFmtId="0" fontId="91"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1" fillId="15" borderId="3" xfId="7" applyFill="1" applyBorder="1"/>
    <xf numFmtId="0" fontId="91"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6" borderId="13" xfId="0" applyFont="1" applyFill="1" applyBorder="1" applyAlignment="1" applyProtection="1">
      <alignment horizontal="left" vertical="top" readingOrder="1"/>
    </xf>
    <xf numFmtId="0" fontId="0" fillId="2" borderId="11" xfId="0" applyFill="1" applyBorder="1" applyProtection="1"/>
    <xf numFmtId="0" fontId="18" fillId="6"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6" borderId="0" xfId="0" applyFont="1" applyFill="1" applyBorder="1" applyAlignment="1" applyProtection="1">
      <alignment horizontal="left" vertical="top" readingOrder="1"/>
    </xf>
    <xf numFmtId="0" fontId="10" fillId="6" borderId="0" xfId="0" applyFont="1" applyFill="1" applyBorder="1" applyAlignment="1" applyProtection="1">
      <alignment horizontal="left" vertical="top" wrapText="1" readingOrder="1"/>
    </xf>
    <xf numFmtId="0" fontId="12" fillId="6"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6"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6"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6"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10" borderId="10" xfId="0" applyFont="1" applyFill="1" applyBorder="1" applyAlignment="1">
      <alignment wrapText="1"/>
    </xf>
    <xf numFmtId="0" fontId="1" fillId="10"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93"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1" fillId="15" borderId="24" xfId="7" applyFill="1" applyBorder="1"/>
    <xf numFmtId="0" fontId="91" fillId="15" borderId="44" xfId="7" applyFill="1" applyBorder="1"/>
    <xf numFmtId="0" fontId="91"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2"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2"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1" fillId="15" borderId="0" xfId="6" applyFont="1" applyFill="1" applyProtection="1"/>
    <xf numFmtId="0" fontId="91" fillId="15" borderId="1" xfId="6" applyFont="1" applyFill="1" applyBorder="1" applyProtection="1"/>
    <xf numFmtId="0" fontId="91" fillId="15" borderId="0" xfId="6" applyFont="1" applyFill="1" applyBorder="1" applyProtection="1"/>
    <xf numFmtId="0" fontId="91"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2"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3" fillId="15" borderId="0" xfId="6" applyNumberFormat="1" applyFont="1" applyFill="1" applyBorder="1" applyAlignment="1" applyProtection="1">
      <alignment horizontal="right" vertical="center"/>
    </xf>
    <xf numFmtId="0" fontId="91" fillId="15" borderId="3" xfId="6" applyFont="1" applyFill="1" applyBorder="1" applyProtection="1"/>
    <xf numFmtId="0" fontId="91"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4" fillId="15" borderId="0" xfId="0" applyFont="1" applyFill="1" applyProtection="1"/>
    <xf numFmtId="0" fontId="144" fillId="15" borderId="0" xfId="0" applyNumberFormat="1" applyFont="1" applyFill="1" applyProtection="1"/>
    <xf numFmtId="0" fontId="92" fillId="15" borderId="5" xfId="6" applyFont="1" applyFill="1" applyBorder="1" applyProtection="1"/>
    <xf numFmtId="0" fontId="92"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1" fillId="15" borderId="1" xfId="6" applyFont="1" applyFill="1" applyBorder="1" applyAlignment="1" applyProtection="1">
      <alignment vertical="top" wrapText="1"/>
    </xf>
    <xf numFmtId="0" fontId="91" fillId="15" borderId="2" xfId="6" applyFont="1" applyFill="1" applyBorder="1" applyAlignment="1" applyProtection="1">
      <alignment vertical="top" wrapText="1"/>
    </xf>
    <xf numFmtId="0" fontId="91"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5" fillId="15" borderId="1" xfId="6" applyFont="1" applyFill="1" applyBorder="1" applyAlignment="1" applyProtection="1">
      <alignment vertical="top" wrapText="1"/>
    </xf>
    <xf numFmtId="0" fontId="146" fillId="15" borderId="1" xfId="0" applyFont="1" applyFill="1" applyBorder="1" applyAlignment="1">
      <alignment vertical="top" wrapText="1"/>
    </xf>
    <xf numFmtId="0" fontId="146" fillId="15" borderId="0" xfId="0" applyFont="1" applyFill="1" applyBorder="1" applyAlignment="1">
      <alignment vertical="top" wrapText="1"/>
    </xf>
    <xf numFmtId="0" fontId="146"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5"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7"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48" fillId="15" borderId="0" xfId="6" applyFont="1" applyFill="1" applyBorder="1" applyAlignment="1" applyProtection="1">
      <alignment horizontal="center" vertical="top" wrapText="1"/>
    </xf>
    <xf numFmtId="0" fontId="91"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5"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7"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5"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1" fillId="15" borderId="0" xfId="6" applyFont="1" applyFill="1" applyBorder="1" applyAlignment="1" applyProtection="1"/>
    <xf numFmtId="0" fontId="0" fillId="50" borderId="0" xfId="0" applyFill="1" applyAlignment="1" applyProtection="1">
      <alignment wrapText="1"/>
    </xf>
    <xf numFmtId="0" fontId="149" fillId="51" borderId="6" xfId="0" applyFont="1" applyFill="1" applyBorder="1" applyAlignment="1">
      <alignment horizontal="left" wrapText="1"/>
    </xf>
    <xf numFmtId="0" fontId="149" fillId="51" borderId="7" xfId="0" applyFont="1" applyFill="1" applyBorder="1" applyAlignment="1">
      <alignment horizontal="left" wrapText="1"/>
    </xf>
    <xf numFmtId="0" fontId="149"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0"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3"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1" fillId="15" borderId="13" xfId="7" applyFill="1" applyBorder="1"/>
    <xf numFmtId="0" fontId="91" fillId="15" borderId="11" xfId="7" applyFill="1" applyBorder="1"/>
    <xf numFmtId="0" fontId="91" fillId="15" borderId="11" xfId="7" applyFont="1" applyFill="1" applyBorder="1"/>
    <xf numFmtId="0" fontId="91"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1" fillId="15" borderId="15" xfId="7" applyFill="1" applyBorder="1" applyAlignment="1">
      <alignment vertical="top" wrapText="1"/>
    </xf>
    <xf numFmtId="0" fontId="91"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1" fillId="33" borderId="18" xfId="0" applyFont="1" applyFill="1" applyBorder="1" applyAlignment="1" applyProtection="1">
      <alignment horizontal="center" vertical="top" wrapText="1"/>
    </xf>
    <xf numFmtId="0" fontId="152"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3"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0" fontId="40" fillId="34" borderId="10" xfId="0"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4" fillId="40" borderId="16" xfId="0" applyFont="1" applyFill="1" applyBorder="1" applyAlignment="1" applyProtection="1">
      <alignment horizontal="center" vertical="center"/>
    </xf>
    <xf numFmtId="0" fontId="154" fillId="40" borderId="17" xfId="0" applyFont="1" applyFill="1" applyBorder="1" applyAlignment="1" applyProtection="1">
      <alignment horizontal="center" vertical="center"/>
    </xf>
    <xf numFmtId="0" fontId="154"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0" fillId="34" borderId="33" xfId="0" applyFont="1" applyFill="1" applyBorder="1" applyAlignment="1" applyProtection="1">
      <alignment horizontal="center" vertical="center" readingOrder="1"/>
      <protection locked="0"/>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12" fillId="15" borderId="0" xfId="0" applyFont="1" applyFill="1" applyBorder="1" applyAlignment="1" applyProtection="1">
      <alignment horizontal="left" vertical="top" readingOrder="1"/>
    </xf>
    <xf numFmtId="0" fontId="104" fillId="33" borderId="58" xfId="0" applyFont="1" applyFill="1" applyBorder="1" applyAlignment="1" applyProtection="1">
      <alignment horizontal="center" vertical="top" wrapText="1" readingOrder="1"/>
    </xf>
    <xf numFmtId="0" fontId="104" fillId="33" borderId="59" xfId="0" applyFont="1" applyFill="1" applyBorder="1" applyAlignment="1" applyProtection="1">
      <alignment horizontal="center" vertical="top" wrapText="1" readingOrder="1"/>
    </xf>
    <xf numFmtId="0" fontId="104" fillId="33" borderId="60" xfId="0" applyFont="1" applyFill="1" applyBorder="1" applyAlignment="1" applyProtection="1">
      <alignment horizontal="center" vertical="top" wrapText="1" readingOrder="1"/>
    </xf>
    <xf numFmtId="0" fontId="104" fillId="33" borderId="61" xfId="0" applyFont="1" applyFill="1" applyBorder="1" applyAlignment="1" applyProtection="1">
      <alignment horizontal="center" vertical="top" wrapText="1" readingOrder="1"/>
    </xf>
    <xf numFmtId="0" fontId="104" fillId="33" borderId="41" xfId="0" applyFont="1" applyFill="1" applyBorder="1" applyAlignment="1" applyProtection="1">
      <alignment horizontal="center" vertical="center" readingOrder="1"/>
    </xf>
    <xf numFmtId="0" fontId="104" fillId="33" borderId="43" xfId="0" applyFont="1" applyFill="1" applyBorder="1" applyAlignment="1" applyProtection="1">
      <alignment horizontal="center" vertical="center"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20" fillId="34" borderId="39" xfId="0" applyFont="1" applyFill="1" applyBorder="1" applyAlignment="1" applyProtection="1">
      <alignment horizontal="center" vertical="center" readingOrder="1"/>
      <protection locked="0"/>
    </xf>
    <xf numFmtId="0" fontId="120" fillId="34" borderId="21" xfId="0" applyFont="1" applyFill="1" applyBorder="1" applyAlignment="1" applyProtection="1">
      <alignment horizontal="center" vertical="center" readingOrder="1"/>
      <protection locked="0"/>
    </xf>
    <xf numFmtId="0" fontId="120" fillId="34" borderId="57"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04" fillId="40" borderId="33" xfId="0" applyFont="1" applyFill="1" applyBorder="1" applyAlignment="1" applyProtection="1">
      <alignment horizontal="center" vertical="center" wrapText="1" readingOrder="1"/>
    </xf>
    <xf numFmtId="0" fontId="104"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164" fontId="43" fillId="38" borderId="130" xfId="0" applyNumberFormat="1" applyFont="1" applyFill="1" applyBorder="1" applyAlignment="1" applyProtection="1">
      <alignment horizontal="left" vertical="top" readingOrder="1"/>
    </xf>
    <xf numFmtId="164" fontId="43" fillId="38" borderId="131" xfId="0" applyNumberFormat="1" applyFont="1" applyFill="1" applyBorder="1" applyAlignment="1" applyProtection="1">
      <alignment horizontal="left" vertical="top" readingOrder="1"/>
    </xf>
    <xf numFmtId="0" fontId="120" fillId="34" borderId="56" xfId="0" applyFont="1" applyFill="1" applyBorder="1" applyAlignment="1" applyProtection="1">
      <alignment horizontal="center" vertical="center" readingOrder="1"/>
      <protection locked="0"/>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8" fillId="6" borderId="11" xfId="0" applyFont="1" applyFill="1" applyBorder="1" applyAlignment="1" applyProtection="1">
      <alignment horizontal="left" vertical="top" wrapText="1" readingOrder="1"/>
    </xf>
    <xf numFmtId="164" fontId="43" fillId="38" borderId="119" xfId="0" applyNumberFormat="1" applyFont="1" applyFill="1" applyBorder="1" applyAlignment="1" applyProtection="1">
      <alignment horizontal="left" vertical="top" readingOrder="1"/>
    </xf>
    <xf numFmtId="164" fontId="43" fillId="38" borderId="121"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04" fillId="33" borderId="26" xfId="0" applyFont="1" applyFill="1" applyBorder="1" applyAlignment="1" applyProtection="1">
      <alignment horizontal="center" vertical="top" readingOrder="1"/>
    </xf>
    <xf numFmtId="0" fontId="104" fillId="33" borderId="29" xfId="0" applyFont="1" applyFill="1" applyBorder="1" applyAlignment="1" applyProtection="1">
      <alignment horizontal="center" vertical="top" readingOrder="1"/>
    </xf>
    <xf numFmtId="0" fontId="104" fillId="33" borderId="33" xfId="0" applyFont="1" applyFill="1" applyBorder="1" applyAlignment="1" applyProtection="1">
      <alignment horizontal="center" vertical="top" readingOrder="1"/>
    </xf>
    <xf numFmtId="0" fontId="104"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04" fillId="33" borderId="42"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wrapText="1" readingOrder="1"/>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0" fontId="120" fillId="34" borderId="10" xfId="0" applyFont="1" applyFill="1" applyBorder="1" applyAlignment="1" applyProtection="1">
      <alignment horizontal="left" vertical="center" wrapText="1" readingOrder="1"/>
      <protection locked="0"/>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04"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2" fillId="34" borderId="21" xfId="0" applyNumberFormat="1" applyFont="1" applyFill="1" applyBorder="1" applyAlignment="1" applyProtection="1">
      <alignment horizontal="left" vertical="center" wrapText="1" readingOrder="1"/>
      <protection locked="0"/>
    </xf>
    <xf numFmtId="0" fontId="122" fillId="34" borderId="10"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center" vertical="center"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2" fillId="34" borderId="10" xfId="0" applyNumberFormat="1" applyFont="1" applyFill="1" applyBorder="1" applyAlignment="1" applyProtection="1">
      <alignment horizontal="left" vertical="center" wrapText="1" readingOrder="1"/>
      <protection locked="0"/>
    </xf>
    <xf numFmtId="165" fontId="155" fillId="0" borderId="0" xfId="0" applyNumberFormat="1" applyFont="1" applyFill="1" applyBorder="1" applyAlignment="1" applyProtection="1">
      <alignment horizontal="center" vertical="top" wrapText="1" readingOrder="1"/>
    </xf>
    <xf numFmtId="0" fontId="96"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04" fillId="15" borderId="129"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0" fillId="34" borderId="123" xfId="0" applyFont="1" applyFill="1" applyBorder="1" applyAlignment="1" applyProtection="1">
      <alignment horizontal="left" vertical="center" wrapText="1" readingOrder="1"/>
      <protection locked="0"/>
    </xf>
    <xf numFmtId="0" fontId="120" fillId="34" borderId="12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2" xfId="0" applyFont="1" applyFill="1" applyBorder="1" applyAlignment="1" applyProtection="1">
      <alignment horizontal="left" vertical="center" wrapText="1" readingOrder="1"/>
      <protection locked="0"/>
    </xf>
    <xf numFmtId="0" fontId="4" fillId="0" borderId="86" xfId="0" applyFont="1" applyBorder="1" applyAlignment="1">
      <alignment horizontal="left" vertical="center"/>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40" xfId="0" applyFont="1" applyFill="1" applyBorder="1" applyAlignment="1" applyProtection="1">
      <alignment horizontal="left" vertical="center" wrapText="1" readingOrder="1"/>
    </xf>
    <xf numFmtId="0" fontId="104" fillId="40" borderId="14" xfId="0" applyNumberFormat="1" applyFont="1" applyFill="1" applyBorder="1" applyAlignment="1" applyProtection="1">
      <alignment horizontal="center" vertical="center" wrapText="1" readingOrder="1"/>
      <protection locked="0"/>
    </xf>
    <xf numFmtId="165" fontId="104" fillId="40" borderId="14" xfId="0" applyNumberFormat="1" applyFont="1" applyFill="1" applyBorder="1" applyAlignment="1" applyProtection="1">
      <alignment horizontal="center" vertical="center" wrapText="1" readingOrder="1"/>
      <protection locked="0"/>
    </xf>
    <xf numFmtId="0" fontId="12" fillId="34" borderId="39"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54" fillId="33" borderId="119" xfId="0" applyFont="1" applyFill="1" applyBorder="1" applyAlignment="1" applyProtection="1">
      <alignment horizontal="center" vertical="top"/>
    </xf>
    <xf numFmtId="0" fontId="154" fillId="33" borderId="120" xfId="0" applyFont="1" applyFill="1" applyBorder="1" applyAlignment="1" applyProtection="1">
      <alignment horizontal="center" vertical="top"/>
    </xf>
    <xf numFmtId="0" fontId="154" fillId="33" borderId="121"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04" fillId="40" borderId="119" xfId="0" applyFont="1" applyFill="1" applyBorder="1" applyAlignment="1" applyProtection="1">
      <alignment horizontal="left" vertical="top" wrapText="1" readingOrder="1"/>
    </xf>
    <xf numFmtId="0" fontId="104" fillId="40" borderId="120" xfId="0" applyFont="1" applyFill="1" applyBorder="1" applyAlignment="1" applyProtection="1">
      <alignment horizontal="left" vertical="top" wrapText="1" readingOrder="1"/>
    </xf>
    <xf numFmtId="0" fontId="166" fillId="34" borderId="120" xfId="0" applyFont="1" applyFill="1" applyBorder="1" applyAlignment="1" applyProtection="1">
      <alignment horizontal="left" vertical="top" wrapText="1" readingOrder="1"/>
      <protection locked="0"/>
    </xf>
    <xf numFmtId="0" fontId="166" fillId="34" borderId="121" xfId="0" applyFont="1" applyFill="1" applyBorder="1" applyAlignment="1" applyProtection="1">
      <alignment horizontal="left" vertical="top" wrapText="1" readingOrder="1"/>
      <protection locked="0"/>
    </xf>
    <xf numFmtId="0" fontId="0" fillId="0" borderId="0" xfId="0" applyProtection="1"/>
    <xf numFmtId="0" fontId="104" fillId="33" borderId="138" xfId="0" applyFont="1" applyFill="1" applyBorder="1" applyAlignment="1" applyProtection="1">
      <alignment horizontal="left" vertical="top" wrapText="1" readingOrder="1"/>
    </xf>
    <xf numFmtId="0" fontId="104" fillId="33" borderId="136" xfId="0" applyFont="1" applyFill="1" applyBorder="1" applyAlignment="1" applyProtection="1">
      <alignment horizontal="left" vertical="top" wrapText="1" readingOrder="1"/>
    </xf>
    <xf numFmtId="0" fontId="104" fillId="33" borderId="137"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04" fillId="33" borderId="119" xfId="0" applyFont="1" applyFill="1" applyBorder="1" applyAlignment="1" applyProtection="1">
      <alignment horizontal="left" vertical="top" wrapText="1" readingOrder="1"/>
    </xf>
    <xf numFmtId="0" fontId="4" fillId="0" borderId="120" xfId="0" applyFont="1" applyBorder="1"/>
    <xf numFmtId="0" fontId="4" fillId="0" borderId="121" xfId="0" applyFont="1" applyBorder="1"/>
    <xf numFmtId="0" fontId="166" fillId="34" borderId="0" xfId="0" applyFont="1" applyFill="1" applyBorder="1" applyAlignment="1" applyProtection="1">
      <alignment horizontal="left" vertical="top" wrapText="1" readingOrder="1"/>
      <protection locked="0"/>
    </xf>
    <xf numFmtId="0" fontId="166"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6" borderId="2" xfId="0" applyFont="1" applyFill="1" applyBorder="1" applyAlignment="1" applyProtection="1">
      <alignment horizontal="center" vertical="center" readingOrder="1"/>
    </xf>
    <xf numFmtId="0" fontId="154" fillId="40" borderId="116" xfId="0" applyFont="1" applyFill="1" applyBorder="1" applyAlignment="1" applyProtection="1">
      <alignment horizontal="center" vertical="top" readingOrder="1"/>
    </xf>
    <xf numFmtId="0" fontId="154" fillId="40" borderId="104" xfId="0" applyFont="1" applyFill="1" applyBorder="1" applyAlignment="1" applyProtection="1">
      <alignment horizontal="center" vertical="top" readingOrder="1"/>
    </xf>
    <xf numFmtId="0" fontId="154"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20" xfId="0" applyFont="1" applyFill="1" applyBorder="1" applyAlignment="1" applyProtection="1">
      <alignment horizontal="left" vertical="top" wrapText="1" readingOrder="1"/>
    </xf>
    <xf numFmtId="0" fontId="104" fillId="33" borderId="121" xfId="0" applyFont="1" applyFill="1" applyBorder="1" applyAlignment="1" applyProtection="1">
      <alignment horizontal="left" vertical="top" wrapText="1" readingOrder="1"/>
    </xf>
    <xf numFmtId="0" fontId="166" fillId="34" borderId="119" xfId="0" applyFont="1" applyFill="1" applyBorder="1" applyAlignment="1" applyProtection="1">
      <alignment horizontal="left" vertical="center" wrapText="1" readingOrder="1"/>
      <protection locked="0"/>
    </xf>
    <xf numFmtId="0" fontId="166" fillId="34" borderId="120" xfId="0" applyFont="1" applyFill="1" applyBorder="1" applyAlignment="1" applyProtection="1">
      <alignment horizontal="left" vertical="center" wrapText="1" readingOrder="1"/>
      <protection locked="0"/>
    </xf>
    <xf numFmtId="0" fontId="166" fillId="34" borderId="121" xfId="0" applyFont="1" applyFill="1" applyBorder="1" applyAlignment="1" applyProtection="1">
      <alignment horizontal="left" vertical="center" wrapText="1" readingOrder="1"/>
      <protection locked="0"/>
    </xf>
    <xf numFmtId="0" fontId="166" fillId="34" borderId="132" xfId="0" applyFont="1" applyFill="1" applyBorder="1" applyAlignment="1" applyProtection="1">
      <alignment horizontal="left" vertical="top" wrapText="1" readingOrder="1"/>
      <protection locked="0"/>
    </xf>
    <xf numFmtId="0" fontId="166" fillId="34" borderId="133" xfId="0" applyFont="1" applyFill="1" applyBorder="1" applyAlignment="1" applyProtection="1">
      <alignment horizontal="left" vertical="top" wrapText="1" readingOrder="1"/>
      <protection locked="0"/>
    </xf>
    <xf numFmtId="0" fontId="166" fillId="34" borderId="134" xfId="0" applyFont="1" applyFill="1" applyBorder="1" applyAlignment="1" applyProtection="1">
      <alignment horizontal="left" vertical="top" wrapText="1" readingOrder="1"/>
      <protection locked="0"/>
    </xf>
    <xf numFmtId="0" fontId="166" fillId="34" borderId="135" xfId="0" applyFont="1" applyFill="1" applyBorder="1" applyAlignment="1" applyProtection="1">
      <alignment horizontal="left" vertical="top" wrapText="1" readingOrder="1"/>
      <protection locked="0"/>
    </xf>
    <xf numFmtId="0" fontId="166" fillId="34" borderId="136" xfId="0" applyFont="1" applyFill="1" applyBorder="1" applyAlignment="1" applyProtection="1">
      <alignment horizontal="left" vertical="top" wrapText="1" readingOrder="1"/>
      <protection locked="0"/>
    </xf>
    <xf numFmtId="0" fontId="166" fillId="34" borderId="137" xfId="0" applyFont="1" applyFill="1" applyBorder="1" applyAlignment="1" applyProtection="1">
      <alignment horizontal="left" vertical="top" wrapText="1" readingOrder="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49"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0"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54" fillId="40" borderId="16" xfId="0" applyFont="1" applyFill="1" applyBorder="1" applyAlignment="1" applyProtection="1">
      <alignment horizontal="center" vertical="top" readingOrder="1"/>
    </xf>
    <xf numFmtId="0" fontId="154" fillId="40" borderId="17" xfId="0" applyFont="1" applyFill="1" applyBorder="1" applyAlignment="1" applyProtection="1">
      <alignment horizontal="center" vertical="top" readingOrder="1"/>
    </xf>
    <xf numFmtId="0" fontId="154" fillId="40" borderId="18" xfId="0" applyFont="1" applyFill="1" applyBorder="1" applyAlignment="1" applyProtection="1">
      <alignment horizontal="center" vertical="top" readingOrder="1"/>
    </xf>
    <xf numFmtId="0" fontId="103" fillId="15" borderId="141" xfId="7" applyFont="1" applyFill="1" applyBorder="1" applyAlignment="1">
      <alignment horizontal="center" vertical="top" readingOrder="1"/>
    </xf>
    <xf numFmtId="0" fontId="103" fillId="15" borderId="142" xfId="7" applyFont="1" applyFill="1" applyBorder="1" applyAlignment="1">
      <alignment horizontal="center" vertical="top" readingOrder="1"/>
    </xf>
    <xf numFmtId="0" fontId="103" fillId="15" borderId="143" xfId="7" applyFont="1" applyFill="1" applyBorder="1" applyAlignment="1">
      <alignment horizontal="center" vertical="top" readingOrder="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2" fillId="15" borderId="121"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6" fillId="15" borderId="64" xfId="7" applyFont="1" applyFill="1" applyBorder="1" applyAlignment="1">
      <alignment horizontal="left" vertical="center" wrapText="1"/>
    </xf>
    <xf numFmtId="0" fontId="156" fillId="15" borderId="44"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3"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0"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54" fillId="33" borderId="116" xfId="0" applyFont="1" applyFill="1" applyBorder="1" applyAlignment="1" applyProtection="1">
      <alignment horizontal="center" vertical="top" readingOrder="1"/>
    </xf>
    <xf numFmtId="0" fontId="154" fillId="33" borderId="104" xfId="0" applyFont="1" applyFill="1" applyBorder="1" applyAlignment="1" applyProtection="1">
      <alignment horizontal="center" vertical="top" readingOrder="1"/>
    </xf>
    <xf numFmtId="0" fontId="154"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7" xfId="0" applyFont="1" applyFill="1" applyBorder="1" applyAlignment="1" applyProtection="1">
      <alignment horizontal="left" wrapText="1"/>
    </xf>
    <xf numFmtId="0" fontId="126" fillId="33" borderId="1"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54" fillId="33" borderId="16" xfId="0" applyFont="1" applyFill="1" applyBorder="1" applyAlignment="1" applyProtection="1">
      <alignment horizontal="center" vertical="top" readingOrder="1"/>
    </xf>
    <xf numFmtId="0" fontId="154" fillId="33" borderId="17" xfId="0" applyFont="1" applyFill="1" applyBorder="1" applyAlignment="1" applyProtection="1">
      <alignment horizontal="center" vertical="top" readingOrder="1"/>
    </xf>
    <xf numFmtId="0" fontId="154" fillId="33" borderId="18" xfId="0" applyFont="1" applyFill="1" applyBorder="1" applyAlignment="1" applyProtection="1">
      <alignment horizontal="center" vertical="top" readingOrder="1"/>
    </xf>
    <xf numFmtId="0" fontId="126" fillId="33" borderId="65" xfId="7" applyFont="1" applyFill="1" applyBorder="1" applyAlignment="1">
      <alignment horizontal="left" vertical="top" wrapText="1"/>
    </xf>
    <xf numFmtId="0" fontId="126" fillId="33" borderId="66"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8" xfId="7" applyFont="1" applyFill="1" applyBorder="1" applyAlignment="1">
      <alignment horizontal="left" wrapText="1"/>
    </xf>
    <xf numFmtId="0" fontId="104" fillId="40" borderId="59" xfId="7" applyFont="1" applyFill="1" applyBorder="1" applyAlignment="1">
      <alignment horizontal="left" wrapText="1"/>
    </xf>
    <xf numFmtId="0" fontId="104" fillId="40" borderId="60" xfId="7" applyFont="1" applyFill="1" applyBorder="1" applyAlignment="1">
      <alignment horizontal="left" wrapText="1"/>
    </xf>
    <xf numFmtId="0" fontId="104" fillId="40" borderId="61" xfId="7" applyFont="1" applyFill="1" applyBorder="1" applyAlignment="1">
      <alignment horizontal="left" wrapText="1"/>
    </xf>
    <xf numFmtId="0" fontId="104" fillId="40" borderId="52" xfId="0" applyFont="1" applyFill="1" applyBorder="1" applyAlignment="1">
      <alignment horizontal="left" wrapText="1"/>
    </xf>
    <xf numFmtId="0" fontId="104" fillId="40" borderId="67" xfId="0" applyFont="1" applyFill="1" applyBorder="1" applyAlignment="1">
      <alignment horizontal="left" wrapText="1"/>
    </xf>
    <xf numFmtId="0" fontId="126" fillId="33" borderId="18" xfId="7" applyFont="1" applyFill="1" applyBorder="1" applyAlignment="1">
      <alignment horizontal="left" vertical="top" wrapText="1"/>
    </xf>
    <xf numFmtId="0" fontId="104" fillId="40" borderId="52" xfId="7" applyFont="1" applyFill="1" applyBorder="1" applyAlignment="1">
      <alignment horizontal="left" wrapText="1"/>
    </xf>
    <xf numFmtId="0" fontId="104" fillId="40" borderId="67" xfId="7" applyFont="1" applyFill="1" applyBorder="1" applyAlignment="1">
      <alignment horizontal="left" wrapText="1"/>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57" fillId="15" borderId="15" xfId="7" applyFont="1" applyFill="1" applyBorder="1" applyAlignment="1">
      <alignment horizontal="center"/>
    </xf>
    <xf numFmtId="0" fontId="157" fillId="15" borderId="0" xfId="7" applyFont="1" applyFill="1" applyBorder="1" applyAlignment="1">
      <alignment horizontal="center"/>
    </xf>
    <xf numFmtId="0" fontId="157" fillId="15" borderId="40" xfId="7" applyFont="1" applyFill="1" applyBorder="1" applyAlignment="1">
      <alignment horizontal="center"/>
    </xf>
    <xf numFmtId="0" fontId="113" fillId="15" borderId="15" xfId="7" applyFont="1" applyFill="1" applyBorder="1" applyAlignment="1">
      <alignment horizontal="left" vertical="top" wrapText="1"/>
    </xf>
    <xf numFmtId="0" fontId="113" fillId="15" borderId="40" xfId="7" applyFont="1" applyFill="1" applyBorder="1" applyAlignment="1">
      <alignment horizontal="left" vertical="top" wrapText="1"/>
    </xf>
    <xf numFmtId="0" fontId="126" fillId="33" borderId="58" xfId="7" applyFont="1" applyFill="1" applyBorder="1" applyAlignment="1">
      <alignment horizontal="center" vertical="center" textRotation="180" wrapText="1"/>
    </xf>
    <xf numFmtId="0" fontId="126" fillId="33" borderId="60"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37" fillId="34" borderId="42" xfId="7" applyFont="1" applyFill="1" applyBorder="1" applyAlignment="1">
      <alignment horizontal="left" vertical="top" wrapText="1"/>
    </xf>
    <xf numFmtId="0" fontId="137" fillId="34" borderId="43" xfId="7" applyFont="1" applyFill="1" applyBorder="1" applyAlignment="1">
      <alignment horizontal="left" vertical="top" wrapText="1"/>
    </xf>
    <xf numFmtId="0" fontId="91" fillId="15" borderId="0" xfId="7" applyFill="1" applyAlignment="1">
      <alignment horizontal="center"/>
    </xf>
    <xf numFmtId="0" fontId="113" fillId="15" borderId="39" xfId="7" applyFont="1" applyFill="1" applyBorder="1" applyAlignment="1">
      <alignment horizontal="left" vertical="top" wrapText="1"/>
    </xf>
    <xf numFmtId="0" fontId="126" fillId="33" borderId="13" xfId="7" applyFont="1" applyFill="1" applyBorder="1" applyAlignment="1">
      <alignment horizontal="center" vertical="center" textRotation="180" wrapText="1"/>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40" borderId="11" xfId="0" applyFont="1" applyFill="1" applyBorder="1" applyAlignment="1">
      <alignment horizontal="center"/>
    </xf>
    <xf numFmtId="0" fontId="158" fillId="15" borderId="16" xfId="0" applyFont="1" applyFill="1" applyBorder="1" applyAlignment="1" applyProtection="1">
      <alignment horizontal="center"/>
    </xf>
    <xf numFmtId="0" fontId="158" fillId="15" borderId="17" xfId="0" applyFont="1" applyFill="1" applyBorder="1" applyAlignment="1" applyProtection="1">
      <alignment horizontal="center"/>
    </xf>
    <xf numFmtId="0" fontId="158"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26" fillId="15" borderId="0" xfId="0" applyFont="1" applyFill="1" applyBorder="1" applyProtection="1"/>
    <xf numFmtId="0" fontId="127" fillId="15" borderId="0" xfId="0" applyFont="1" applyFill="1" applyBorder="1" applyProtection="1"/>
    <xf numFmtId="0" fontId="127" fillId="33" borderId="121"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59" fillId="2" borderId="0" xfId="0" applyFont="1" applyFill="1" applyBorder="1" applyAlignment="1" applyProtection="1">
      <alignment horizontal="left" vertical="top" wrapText="1"/>
    </xf>
    <xf numFmtId="0" fontId="70" fillId="15" borderId="0" xfId="0" applyFont="1" applyFill="1" applyBorder="1" applyAlignment="1" applyProtection="1">
      <alignment horizontal="right"/>
    </xf>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42" fillId="15" borderId="0" xfId="0" applyFont="1" applyFill="1" applyBorder="1" applyProtection="1"/>
    <xf numFmtId="0" fontId="32" fillId="34" borderId="7" xfId="0" applyFont="1" applyFill="1" applyBorder="1" applyAlignment="1" applyProtection="1">
      <alignment horizontal="left" vertical="center" wrapText="1"/>
      <protection locked="0"/>
    </xf>
    <xf numFmtId="0" fontId="32" fillId="34" borderId="8" xfId="0" applyFont="1" applyFill="1" applyBorder="1" applyAlignment="1" applyProtection="1">
      <alignment horizontal="left" vertical="center" wrapText="1"/>
      <protection locked="0"/>
    </xf>
    <xf numFmtId="0" fontId="126" fillId="33" borderId="3" xfId="0" applyFont="1" applyFill="1" applyBorder="1" applyAlignment="1" applyProtection="1">
      <alignment horizontal="center"/>
    </xf>
    <xf numFmtId="0" fontId="126"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26" fillId="33" borderId="16" xfId="0" applyFont="1" applyFill="1" applyBorder="1" applyProtection="1"/>
    <xf numFmtId="0" fontId="126" fillId="33" borderId="18" xfId="0" applyFont="1" applyFill="1" applyBorder="1" applyProtection="1"/>
    <xf numFmtId="0" fontId="126" fillId="33" borderId="119" xfId="0" applyFont="1" applyFill="1" applyBorder="1" applyAlignment="1" applyProtection="1">
      <alignment horizontal="center" wrapText="1"/>
    </xf>
    <xf numFmtId="0" fontId="126" fillId="33" borderId="105" xfId="0" applyFont="1" applyFill="1" applyBorder="1" applyAlignment="1" applyProtection="1">
      <alignment horizontal="center" wrapText="1"/>
    </xf>
    <xf numFmtId="0" fontId="126" fillId="40" borderId="11"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126" fillId="33" borderId="154"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156" xfId="0" applyFont="1" applyFill="1" applyBorder="1" applyAlignment="1" applyProtection="1">
      <alignment horizontal="center" vertical="center" wrapText="1"/>
    </xf>
    <xf numFmtId="0" fontId="126" fillId="33" borderId="52" xfId="0" applyFont="1" applyFill="1" applyBorder="1" applyAlignment="1" applyProtection="1">
      <alignment horizontal="right" wrapText="1"/>
    </xf>
    <xf numFmtId="0" fontId="126" fillId="33" borderId="57" xfId="0" applyFont="1" applyFill="1" applyBorder="1" applyAlignment="1" applyProtection="1">
      <alignment horizontal="right" wrapText="1"/>
    </xf>
    <xf numFmtId="0" fontId="42" fillId="15" borderId="0" xfId="0" applyFont="1" applyFill="1" applyBorder="1" applyAlignment="1" applyProtection="1">
      <alignment horizontal="center" vertical="center"/>
    </xf>
    <xf numFmtId="0" fontId="40" fillId="34" borderId="10" xfId="0" applyFont="1" applyFill="1" applyBorder="1" applyAlignment="1" applyProtection="1">
      <alignment horizontal="center" vertical="center" wrapText="1"/>
      <protection locked="0"/>
    </xf>
    <xf numFmtId="0" fontId="40" fillId="34" borderId="32" xfId="0" applyFont="1" applyFill="1" applyBorder="1" applyAlignment="1" applyProtection="1">
      <alignment horizontal="center" vertic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26" fillId="33" borderId="105" xfId="0" applyFont="1" applyFill="1" applyBorder="1" applyAlignment="1" applyProtection="1">
      <alignment horizontal="center" wrapText="1"/>
      <protection locked="0"/>
    </xf>
    <xf numFmtId="0" fontId="32" fillId="34" borderId="9" xfId="0" applyFont="1" applyFill="1" applyBorder="1" applyAlignment="1" applyProtection="1">
      <alignment horizontal="left" vertical="center" wrapText="1"/>
      <protection locked="0"/>
    </xf>
    <xf numFmtId="0" fontId="32" fillId="34" borderId="39" xfId="0" applyFont="1" applyFill="1" applyBorder="1" applyAlignment="1" applyProtection="1">
      <alignment horizontal="left" vertical="center" wrapText="1"/>
      <protection locked="0"/>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40" fillId="34" borderId="56" xfId="0" applyFont="1" applyFill="1" applyBorder="1" applyAlignment="1" applyProtection="1">
      <alignment horizontal="center" vertical="center" wrapText="1"/>
      <protection locked="0"/>
    </xf>
    <xf numFmtId="0" fontId="40" fillId="34" borderId="67" xfId="0" applyFont="1" applyFill="1" applyBorder="1" applyAlignment="1" applyProtection="1">
      <alignment horizontal="center" vertical="center" wrapText="1"/>
      <protection locked="0"/>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60"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40" borderId="13"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4" fillId="33" borderId="119" xfId="0" applyFont="1" applyFill="1" applyBorder="1" applyAlignment="1" applyProtection="1">
      <alignment horizontal="center" vertical="top" readingOrder="1"/>
    </xf>
    <xf numFmtId="0" fontId="154" fillId="33" borderId="120" xfId="0" applyFont="1" applyFill="1" applyBorder="1" applyAlignment="1" applyProtection="1">
      <alignment horizontal="center" vertical="top" readingOrder="1"/>
    </xf>
    <xf numFmtId="0" fontId="154" fillId="33" borderId="121"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126" fillId="33" borderId="4" xfId="0" applyFont="1" applyFill="1" applyBorder="1" applyAlignment="1" applyProtection="1">
      <alignment horizontal="center"/>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54" fillId="40" borderId="16" xfId="0" applyFont="1" applyFill="1" applyBorder="1" applyAlignment="1">
      <alignment horizontal="center"/>
    </xf>
    <xf numFmtId="0" fontId="154" fillId="40" borderId="17" xfId="0" applyFont="1" applyFill="1" applyBorder="1" applyAlignment="1">
      <alignment horizontal="center"/>
    </xf>
    <xf numFmtId="0" fontId="154"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7" fillId="15" borderId="16" xfId="0" applyFont="1" applyFill="1" applyBorder="1" applyAlignment="1">
      <alignment horizontal="left" vertical="center" wrapText="1"/>
    </xf>
    <xf numFmtId="0" fontId="147" fillId="15" borderId="17" xfId="0" applyFont="1" applyFill="1" applyBorder="1" applyAlignment="1">
      <alignment horizontal="left" vertical="center" wrapText="1"/>
    </xf>
    <xf numFmtId="0" fontId="147" fillId="15" borderId="18" xfId="0" applyFont="1" applyFill="1" applyBorder="1" applyAlignment="1">
      <alignment horizontal="left" vertical="center" wrapText="1"/>
    </xf>
    <xf numFmtId="0" fontId="154" fillId="43" borderId="119" xfId="0" applyFont="1" applyFill="1" applyBorder="1" applyAlignment="1">
      <alignment horizontal="center"/>
    </xf>
    <xf numFmtId="0" fontId="154" fillId="43" borderId="120" xfId="0" applyFont="1" applyFill="1" applyBorder="1" applyAlignment="1">
      <alignment horizontal="center"/>
    </xf>
    <xf numFmtId="0" fontId="154" fillId="43" borderId="121" xfId="0" applyFont="1" applyFill="1" applyBorder="1" applyAlignment="1">
      <alignment horizontal="center"/>
    </xf>
    <xf numFmtId="0" fontId="116" fillId="0" borderId="119" xfId="0" applyFont="1" applyFill="1" applyBorder="1" applyAlignment="1">
      <alignment horizontal="center"/>
    </xf>
    <xf numFmtId="0" fontId="116" fillId="0" borderId="120" xfId="0" applyFont="1" applyFill="1" applyBorder="1" applyAlignment="1">
      <alignment horizontal="center"/>
    </xf>
    <xf numFmtId="0" fontId="116" fillId="0" borderId="104" xfId="0" applyFont="1" applyFill="1" applyBorder="1" applyAlignment="1">
      <alignment horizontal="center"/>
    </xf>
    <xf numFmtId="0" fontId="116" fillId="0" borderId="121"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0" fillId="15" borderId="130" xfId="0" applyFont="1" applyFill="1" applyBorder="1" applyAlignment="1" applyProtection="1">
      <alignment horizontal="center"/>
    </xf>
    <xf numFmtId="0" fontId="160" fillId="15" borderId="120" xfId="0" applyFont="1" applyFill="1" applyBorder="1" applyAlignment="1" applyProtection="1">
      <alignment horizontal="center"/>
    </xf>
    <xf numFmtId="0" fontId="160" fillId="15" borderId="131"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54" fillId="15" borderId="16" xfId="0" applyFont="1" applyFill="1" applyBorder="1" applyAlignment="1" applyProtection="1">
      <alignment horizontal="center"/>
    </xf>
    <xf numFmtId="0" fontId="154" fillId="15" borderId="17" xfId="0" applyFont="1" applyFill="1" applyBorder="1" applyAlignment="1" applyProtection="1">
      <alignment horizontal="center"/>
    </xf>
    <xf numFmtId="0" fontId="154"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6" fillId="15" borderId="11" xfId="6" applyFont="1" applyFill="1" applyBorder="1" applyAlignment="1" applyProtection="1">
      <alignment horizontal="left" wrapText="1"/>
    </xf>
    <xf numFmtId="0" fontId="156"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1"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6" fillId="15" borderId="0" xfId="6" applyFont="1" applyFill="1" applyBorder="1" applyAlignment="1" applyProtection="1">
      <alignment horizontal="left" vertical="center" wrapText="1"/>
    </xf>
    <xf numFmtId="0" fontId="156"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61" fillId="15" borderId="10" xfId="0" applyFont="1" applyFill="1" applyBorder="1" applyAlignment="1">
      <alignment horizontal="left" vertical="top" wrapText="1"/>
    </xf>
    <xf numFmtId="0" fontId="161" fillId="15" borderId="6" xfId="0" applyFont="1" applyFill="1" applyBorder="1" applyAlignment="1">
      <alignment horizontal="left" vertical="top" wrapText="1"/>
    </xf>
    <xf numFmtId="0" fontId="161" fillId="15" borderId="7" xfId="0" applyFont="1" applyFill="1" applyBorder="1" applyAlignment="1">
      <alignment horizontal="left" vertical="top" wrapText="1"/>
    </xf>
    <xf numFmtId="0" fontId="161" fillId="15" borderId="8" xfId="0" applyFont="1" applyFill="1" applyBorder="1" applyAlignment="1">
      <alignment horizontal="left" vertical="top" wrapText="1"/>
    </xf>
    <xf numFmtId="0" fontId="146"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5"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46"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1" fillId="47" borderId="10" xfId="0" applyFont="1" applyFill="1" applyBorder="1" applyAlignment="1">
      <alignment horizontal="left"/>
    </xf>
    <xf numFmtId="0" fontId="1" fillId="30" borderId="10" xfId="0" applyFont="1" applyFill="1" applyBorder="1" applyAlignment="1">
      <alignment horizontal="left" wrapText="1"/>
    </xf>
    <xf numFmtId="0" fontId="95" fillId="14" borderId="6" xfId="0" applyFont="1" applyFill="1" applyBorder="1" applyAlignment="1">
      <alignment horizontal="left" wrapText="1"/>
    </xf>
    <xf numFmtId="0" fontId="95" fillId="0" borderId="7" xfId="0" applyFont="1" applyBorder="1" applyAlignment="1"/>
    <xf numFmtId="0" fontId="95" fillId="0" borderId="8" xfId="0" applyFont="1" applyBorder="1" applyAlignment="1"/>
    <xf numFmtId="0" fontId="0" fillId="62" borderId="10" xfId="0" applyFill="1" applyBorder="1" applyAlignment="1">
      <alignment horizontal="left"/>
    </xf>
    <xf numFmtId="0" fontId="1" fillId="14" borderId="7"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14" borderId="6" xfId="0" applyFont="1" applyFill="1" applyBorder="1" applyAlignment="1">
      <alignment horizontal="left" wrapText="1"/>
    </xf>
    <xf numFmtId="0" fontId="0" fillId="14" borderId="7" xfId="0" applyFill="1" applyBorder="1" applyAlignment="1">
      <alignment horizontal="left" wrapText="1"/>
    </xf>
    <xf numFmtId="0" fontId="0" fillId="14" borderId="8" xfId="0"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62" borderId="10" xfId="0" applyFont="1" applyFill="1" applyBorder="1" applyAlignment="1">
      <alignment horizontal="left"/>
    </xf>
    <xf numFmtId="0" fontId="1" fillId="47" borderId="10" xfId="0" applyFont="1" applyFill="1" applyBorder="1" applyAlignment="1">
      <alignment horizontal="left" wrapText="1"/>
    </xf>
    <xf numFmtId="0" fontId="1" fillId="23" borderId="10" xfId="0" applyFont="1" applyFill="1" applyBorder="1" applyAlignment="1">
      <alignment horizontal="left" wrapText="1"/>
    </xf>
    <xf numFmtId="0" fontId="91" fillId="14" borderId="6" xfId="6" applyFont="1" applyFill="1" applyBorder="1" applyAlignment="1">
      <alignment horizontal="left" wrapText="1"/>
    </xf>
    <xf numFmtId="0" fontId="91" fillId="14" borderId="7" xfId="6" applyFont="1" applyFill="1" applyBorder="1" applyAlignment="1">
      <alignment horizontal="left" wrapText="1"/>
    </xf>
    <xf numFmtId="0" fontId="91" fillId="14" borderId="8" xfId="6" applyFont="1" applyFill="1" applyBorder="1" applyAlignment="1">
      <alignment horizontal="left" wrapText="1"/>
    </xf>
    <xf numFmtId="0" fontId="95" fillId="61" borderId="6" xfId="0" applyFont="1" applyFill="1" applyBorder="1" applyAlignment="1">
      <alignment horizontal="left" wrapText="1"/>
    </xf>
    <xf numFmtId="0" fontId="95" fillId="61" borderId="7" xfId="0" applyFont="1" applyFill="1" applyBorder="1" applyAlignment="1">
      <alignment horizontal="left" wrapText="1"/>
    </xf>
    <xf numFmtId="0" fontId="95" fillId="61" borderId="8" xfId="0" applyFont="1" applyFill="1" applyBorder="1" applyAlignment="1">
      <alignment horizontal="left" wrapText="1"/>
    </xf>
    <xf numFmtId="0" fontId="1" fillId="14" borderId="10" xfId="0" applyFont="1" applyFill="1" applyBorder="1" applyAlignment="1">
      <alignment horizontal="left" wrapText="1"/>
    </xf>
    <xf numFmtId="0" fontId="91" fillId="14" borderId="10" xfId="6" applyFont="1" applyFill="1" applyBorder="1" applyAlignment="1">
      <alignment horizontal="left" wrapText="1"/>
    </xf>
    <xf numFmtId="0" fontId="95" fillId="61" borderId="10" xfId="0" applyFont="1" applyFill="1" applyBorder="1" applyAlignment="1">
      <alignment horizontal="left" wrapText="1"/>
    </xf>
    <xf numFmtId="0" fontId="0" fillId="0" borderId="0" xfId="6" applyFont="1" applyFill="1" applyBorder="1" applyAlignment="1">
      <alignment horizontal="left" wrapText="1"/>
    </xf>
    <xf numFmtId="0" fontId="91"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1" fillId="3" borderId="10" xfId="6" applyFont="1" applyFill="1" applyBorder="1" applyAlignment="1" applyProtection="1">
      <alignment horizontal="left" wrapText="1"/>
      <protection locked="0"/>
    </xf>
    <xf numFmtId="0" fontId="0" fillId="13"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1" fillId="9"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60" borderId="10" xfId="0" applyFont="1" applyFill="1" applyBorder="1" applyAlignment="1">
      <alignment horizontal="left" wrapText="1"/>
    </xf>
    <xf numFmtId="0" fontId="0" fillId="60" borderId="10" xfId="0"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1" fillId="8" borderId="10" xfId="6" applyFont="1" applyFill="1" applyBorder="1" applyAlignment="1">
      <alignment horizontal="left" wrapText="1"/>
    </xf>
    <xf numFmtId="0" fontId="37" fillId="59" borderId="6" xfId="0" applyFont="1" applyFill="1" applyBorder="1" applyAlignment="1">
      <alignment horizontal="left" wrapText="1"/>
    </xf>
    <xf numFmtId="0" fontId="37" fillId="59" borderId="7" xfId="0" applyFont="1" applyFill="1" applyBorder="1" applyAlignment="1">
      <alignment horizontal="left" wrapText="1"/>
    </xf>
    <xf numFmtId="0" fontId="37" fillId="59" borderId="8" xfId="0" applyFont="1" applyFill="1" applyBorder="1" applyAlignment="1">
      <alignment horizontal="left" wrapText="1"/>
    </xf>
    <xf numFmtId="0" fontId="37" fillId="59"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6" borderId="6"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5" borderId="6" xfId="0" applyFont="1"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14"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1" fillId="10" borderId="10" xfId="6" applyFont="1" applyFill="1" applyBorder="1" applyAlignment="1">
      <alignment horizontal="left" wrapText="1"/>
    </xf>
    <xf numFmtId="0" fontId="91" fillId="13" borderId="10" xfId="6" applyFont="1" applyFill="1" applyBorder="1" applyAlignment="1">
      <alignment horizontal="left" wrapText="1"/>
    </xf>
    <xf numFmtId="0" fontId="95" fillId="55" borderId="10" xfId="6" applyFont="1" applyFill="1" applyBorder="1" applyAlignment="1">
      <alignment horizontal="left" wrapText="1"/>
    </xf>
    <xf numFmtId="0" fontId="1" fillId="7" borderId="6" xfId="0" applyFont="1" applyFill="1" applyBorder="1" applyAlignment="1">
      <alignment horizontal="left" wrapText="1"/>
    </xf>
    <xf numFmtId="0" fontId="0" fillId="7" borderId="7" xfId="0" applyFill="1" applyBorder="1" applyAlignment="1">
      <alignment horizontal="left" wrapText="1"/>
    </xf>
    <xf numFmtId="0" fontId="0" fillId="7" borderId="8" xfId="0" applyFill="1" applyBorder="1" applyAlignment="1">
      <alignment horizontal="left" wrapText="1"/>
    </xf>
    <xf numFmtId="0" fontId="1" fillId="57" borderId="6" xfId="0" applyFont="1" applyFill="1" applyBorder="1" applyAlignment="1">
      <alignment horizontal="left" wrapText="1"/>
    </xf>
    <xf numFmtId="0" fontId="1" fillId="31" borderId="44" xfId="0" applyFont="1" applyFill="1" applyBorder="1" applyAlignment="1">
      <alignment horizontal="left" wrapText="1"/>
    </xf>
    <xf numFmtId="0" fontId="0" fillId="14" borderId="7" xfId="0" applyFill="1" applyBorder="1" applyAlignment="1"/>
    <xf numFmtId="0" fontId="0" fillId="14" borderId="8" xfId="0" applyFill="1" applyBorder="1" applyAlignment="1"/>
    <xf numFmtId="0" fontId="0" fillId="13" borderId="10" xfId="0" applyFill="1" applyBorder="1" applyAlignment="1"/>
    <xf numFmtId="0" fontId="1" fillId="13" borderId="6" xfId="6" applyFont="1" applyFill="1" applyBorder="1" applyAlignment="1">
      <alignment horizontal="left" wrapText="1"/>
    </xf>
    <xf numFmtId="0" fontId="1" fillId="13" borderId="7" xfId="6" applyFont="1" applyFill="1" applyBorder="1" applyAlignment="1">
      <alignment horizontal="left" wrapText="1"/>
    </xf>
    <xf numFmtId="0" fontId="1" fillId="13"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2" borderId="7" xfId="0" applyFont="1" applyFill="1" applyBorder="1" applyAlignment="1">
      <alignment horizontal="left" wrapText="1"/>
    </xf>
    <xf numFmtId="0" fontId="1" fillId="12"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6" borderId="7" xfId="0" applyFill="1" applyBorder="1" applyAlignment="1"/>
    <xf numFmtId="0" fontId="0" fillId="56" borderId="8" xfId="0" applyFill="1" applyBorder="1" applyAlignment="1"/>
    <xf numFmtId="0" fontId="1" fillId="11" borderId="6" xfId="0" applyFont="1" applyFill="1" applyBorder="1" applyAlignment="1" applyProtection="1">
      <alignment horizontal="left" wrapText="1"/>
      <protection locked="0"/>
    </xf>
    <xf numFmtId="0" fontId="0" fillId="11" borderId="7" xfId="0"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1" fillId="9" borderId="6" xfId="0" applyFont="1" applyFill="1" applyBorder="1" applyAlignment="1" applyProtection="1">
      <alignment horizontal="left" wrapText="1"/>
      <protection locked="0"/>
    </xf>
    <xf numFmtId="0" fontId="0" fillId="9" borderId="7" xfId="0" applyFill="1" applyBorder="1" applyAlignment="1" applyProtection="1">
      <alignment horizontal="left" wrapText="1"/>
      <protection locked="0"/>
    </xf>
    <xf numFmtId="0" fontId="0" fillId="9" borderId="8" xfId="0" applyFill="1" applyBorder="1" applyAlignment="1" applyProtection="1">
      <alignment horizontal="left" wrapText="1"/>
      <protection locked="0"/>
    </xf>
    <xf numFmtId="0" fontId="149" fillId="26" borderId="10" xfId="0" applyFont="1" applyFill="1" applyBorder="1" applyAlignment="1">
      <alignment horizontal="left" wrapText="1"/>
    </xf>
    <xf numFmtId="0" fontId="91" fillId="11" borderId="6" xfId="6" applyFont="1" applyFill="1" applyBorder="1" applyAlignment="1" applyProtection="1">
      <alignment horizontal="left" wrapText="1"/>
      <protection locked="0"/>
    </xf>
    <xf numFmtId="0" fontId="91" fillId="11" borderId="7" xfId="6" applyFont="1" applyFill="1" applyBorder="1" applyAlignment="1" applyProtection="1">
      <alignment horizontal="left" wrapText="1"/>
      <protection locked="0"/>
    </xf>
    <xf numFmtId="0" fontId="91" fillId="11" borderId="8" xfId="6" applyFont="1" applyFill="1" applyBorder="1" applyAlignment="1" applyProtection="1">
      <alignment horizontal="left" wrapText="1"/>
      <protection locked="0"/>
    </xf>
    <xf numFmtId="0" fontId="1" fillId="14"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158" xfId="0" applyFont="1" applyFill="1" applyBorder="1" applyAlignment="1">
      <alignment horizontal="center" vertical="center" wrapText="1"/>
    </xf>
    <xf numFmtId="0" fontId="112" fillId="36" borderId="141" xfId="0" applyFont="1" applyFill="1" applyBorder="1" applyAlignment="1" applyProtection="1">
      <alignment horizontal="center" wrapText="1"/>
    </xf>
    <xf numFmtId="0" fontId="112" fillId="36" borderId="142" xfId="0" applyFont="1" applyFill="1" applyBorder="1" applyAlignment="1" applyProtection="1">
      <alignment horizontal="center" wrapText="1"/>
    </xf>
    <xf numFmtId="0" fontId="112" fillId="36" borderId="143" xfId="0" applyFont="1" applyFill="1" applyBorder="1" applyAlignment="1" applyProtection="1">
      <alignment horizontal="center" wrapText="1"/>
    </xf>
    <xf numFmtId="0" fontId="112" fillId="36" borderId="68" xfId="0" applyFont="1" applyFill="1" applyBorder="1" applyAlignment="1">
      <alignment horizontal="center" vertical="center" wrapText="1"/>
    </xf>
    <xf numFmtId="0" fontId="0" fillId="0" borderId="19" xfId="0" applyBorder="1"/>
    <xf numFmtId="0" fontId="13" fillId="34" borderId="157" xfId="0" applyFont="1" applyFill="1" applyBorder="1" applyAlignment="1" applyProtection="1">
      <alignment horizontal="center" wrapText="1"/>
      <protection locked="0"/>
    </xf>
    <xf numFmtId="0" fontId="13" fillId="34" borderId="158"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64" xfId="0" applyFont="1" applyFill="1" applyBorder="1" applyAlignment="1" applyProtection="1">
      <alignment horizontal="center" wrapText="1"/>
      <protection locked="0"/>
    </xf>
    <xf numFmtId="0" fontId="13" fillId="34" borderId="157" xfId="0" applyFont="1" applyFill="1" applyBorder="1" applyAlignment="1" applyProtection="1">
      <alignment horizontal="center" vertical="center" wrapText="1"/>
      <protection locked="0"/>
    </xf>
    <xf numFmtId="0" fontId="13" fillId="34" borderId="165" xfId="0" applyFont="1" applyFill="1" applyBorder="1" applyAlignment="1" applyProtection="1">
      <alignment horizontal="center" vertical="center" wrapText="1"/>
      <protection locked="0"/>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162" xfId="0" applyFont="1" applyFill="1" applyBorder="1" applyAlignment="1" applyProtection="1">
      <alignment horizontal="center" wrapText="1"/>
    </xf>
    <xf numFmtId="0" fontId="112" fillId="36" borderId="120"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12" fillId="36" borderId="52" xfId="0" applyFont="1" applyFill="1" applyBorder="1" applyAlignment="1" applyProtection="1">
      <alignment horizontal="center" wrapText="1"/>
    </xf>
    <xf numFmtId="0" fontId="112" fillId="36" borderId="53" xfId="0" applyFont="1" applyFill="1" applyBorder="1" applyAlignment="1" applyProtection="1">
      <alignment horizontal="center" wrapText="1"/>
    </xf>
    <xf numFmtId="0" fontId="112" fillId="36" borderId="67" xfId="0" applyFont="1" applyFill="1" applyBorder="1" applyAlignment="1" applyProtection="1">
      <alignment horizontal="center" wrapText="1"/>
    </xf>
    <xf numFmtId="0" fontId="154" fillId="36" borderId="116" xfId="0" applyFont="1" applyFill="1" applyBorder="1" applyAlignment="1" applyProtection="1">
      <alignment horizontal="center"/>
    </xf>
    <xf numFmtId="0" fontId="154" fillId="36" borderId="104" xfId="0" applyFont="1" applyFill="1" applyBorder="1" applyAlignment="1" applyProtection="1">
      <alignment horizontal="center"/>
    </xf>
    <xf numFmtId="0" fontId="154" fillId="36" borderId="117" xfId="0" applyFont="1" applyFill="1" applyBorder="1" applyAlignment="1" applyProtection="1">
      <alignment horizontal="center"/>
    </xf>
    <xf numFmtId="0" fontId="162" fillId="15" borderId="116" xfId="0" applyFont="1" applyFill="1" applyBorder="1" applyAlignment="1" applyProtection="1">
      <alignment horizontal="center"/>
    </xf>
    <xf numFmtId="0" fontId="162" fillId="15" borderId="104" xfId="0" applyFont="1" applyFill="1" applyBorder="1" applyAlignment="1" applyProtection="1">
      <alignment horizontal="center"/>
    </xf>
    <xf numFmtId="0" fontId="162"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160" xfId="0" applyFont="1" applyFill="1" applyBorder="1" applyAlignment="1" applyProtection="1">
      <alignment horizontal="center" wrapText="1"/>
    </xf>
    <xf numFmtId="0" fontId="112" fillId="36" borderId="161" xfId="0" applyFont="1" applyFill="1" applyBorder="1" applyAlignment="1" applyProtection="1">
      <alignment horizontal="center" wrapText="1"/>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9"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7" xfId="0" applyFont="1" applyFill="1" applyBorder="1" applyAlignment="1" applyProtection="1">
      <alignment horizontal="center" wrapText="1"/>
    </xf>
    <xf numFmtId="0" fontId="163" fillId="32" borderId="119" xfId="0" applyFont="1" applyFill="1" applyBorder="1" applyAlignment="1" applyProtection="1">
      <alignment horizontal="left"/>
    </xf>
    <xf numFmtId="0" fontId="163" fillId="32" borderId="120" xfId="0" applyFont="1" applyFill="1" applyBorder="1" applyAlignment="1" applyProtection="1">
      <alignment horizontal="left"/>
    </xf>
    <xf numFmtId="0" fontId="163" fillId="32" borderId="121" xfId="0" applyFont="1" applyFill="1" applyBorder="1" applyAlignment="1" applyProtection="1">
      <alignment horizontal="left"/>
    </xf>
    <xf numFmtId="0" fontId="12" fillId="6"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4" fillId="32" borderId="116" xfId="0" applyFont="1" applyFill="1" applyBorder="1" applyAlignment="1" applyProtection="1">
      <alignment horizontal="center" vertical="top" readingOrder="1"/>
    </xf>
    <xf numFmtId="0" fontId="154" fillId="32" borderId="104" xfId="0" applyFont="1" applyFill="1" applyBorder="1" applyAlignment="1" applyProtection="1">
      <alignment horizontal="center" vertical="top" readingOrder="1"/>
    </xf>
    <xf numFmtId="0" fontId="154"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6" borderId="0" xfId="0" applyFont="1" applyFill="1" applyBorder="1" applyAlignment="1" applyProtection="1">
      <alignment horizontal="left" vertical="top" wrapText="1" readingOrder="1"/>
    </xf>
    <xf numFmtId="0" fontId="13" fillId="6" borderId="2" xfId="0" applyFont="1" applyFill="1" applyBorder="1" applyAlignment="1" applyProtection="1">
      <alignment horizontal="left" vertical="top" wrapText="1" readingOrder="1"/>
    </xf>
    <xf numFmtId="0" fontId="163" fillId="32" borderId="119" xfId="0" applyFont="1" applyFill="1" applyBorder="1" applyAlignment="1" applyProtection="1">
      <alignment horizontal="left" vertical="top" wrapText="1" readingOrder="1"/>
    </xf>
    <xf numFmtId="0" fontId="163" fillId="32" borderId="120"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7"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6" borderId="5" xfId="0" applyFont="1" applyFill="1" applyBorder="1" applyAlignment="1" applyProtection="1">
      <alignment horizontal="left" vertical="top" wrapText="1" readingOrder="1"/>
    </xf>
    <xf numFmtId="0" fontId="12" fillId="6"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6"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64"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2" borderId="68" xfId="0" applyFont="1" applyFill="1" applyBorder="1" applyAlignment="1" applyProtection="1">
      <alignment vertical="top" wrapText="1"/>
    </xf>
    <xf numFmtId="0" fontId="12" fillId="62" borderId="23"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10" xfId="0" applyFont="1" applyFill="1" applyBorder="1" applyAlignment="1">
      <alignment horizontal="left" vertical="center" wrapText="1"/>
    </xf>
    <xf numFmtId="0" fontId="113" fillId="65" borderId="33" xfId="0" applyFont="1" applyFill="1" applyBorder="1" applyAlignment="1">
      <alignment horizontal="left" vertical="center" wrapText="1"/>
    </xf>
    <xf numFmtId="0" fontId="12" fillId="65" borderId="10" xfId="0" applyFont="1" applyFill="1" applyBorder="1" applyAlignment="1" applyProtection="1">
      <alignment horizontal="left"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2" fillId="44" borderId="10" xfId="0" applyFont="1" applyFill="1" applyBorder="1" applyAlignment="1" applyProtection="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62" fillId="65" borderId="10" xfId="6" applyFont="1" applyFill="1" applyBorder="1" applyAlignment="1" applyProtection="1">
      <alignment horizontal="center" vertical="center" wrapText="1"/>
    </xf>
    <xf numFmtId="0" fontId="62" fillId="65" borderId="33" xfId="6" applyFont="1" applyFill="1" applyBorder="1" applyAlignment="1" applyProtection="1">
      <alignment horizontal="center" vertical="center" wrapText="1"/>
    </xf>
    <xf numFmtId="0" fontId="62" fillId="65" borderId="10" xfId="6" applyFont="1" applyFill="1" applyBorder="1" applyAlignment="1" applyProtection="1">
      <alignment horizontal="left" vertical="center" wrapText="1"/>
    </xf>
    <xf numFmtId="0" fontId="62" fillId="65" borderId="33" xfId="6" applyFont="1" applyFill="1" applyBorder="1" applyAlignment="1" applyProtection="1">
      <alignment horizontal="left" vertical="center" wrapText="1"/>
    </xf>
    <xf numFmtId="0" fontId="62" fillId="44" borderId="10" xfId="6" applyFont="1" applyFill="1" applyBorder="1" applyAlignment="1" applyProtection="1">
      <alignment horizontal="center" vertical="center" wrapText="1"/>
    </xf>
    <xf numFmtId="0" fontId="62" fillId="44" borderId="10" xfId="6" applyFont="1" applyFill="1" applyBorder="1" applyAlignment="1" applyProtection="1">
      <alignment horizontal="left" vertical="center" wrapText="1"/>
    </xf>
    <xf numFmtId="0" fontId="113" fillId="44" borderId="10" xfId="0" applyFont="1" applyFill="1" applyBorder="1" applyAlignment="1">
      <alignment horizontal="lef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62" fillId="65" borderId="46" xfId="6" applyFont="1" applyFill="1" applyBorder="1" applyAlignment="1" applyProtection="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6"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54" xfId="6" applyFont="1" applyFill="1" applyBorder="1" applyAlignment="1" applyProtection="1">
      <alignment horizontal="left" vertical="center" wrapText="1"/>
    </xf>
    <xf numFmtId="0" fontId="62" fillId="19" borderId="55"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33" xfId="6" applyFont="1" applyFill="1" applyBorder="1" applyAlignment="1" applyProtection="1">
      <alignment horizontal="center" vertical="center" wrapText="1"/>
    </xf>
    <xf numFmtId="0" fontId="62" fillId="44" borderId="33" xfId="6" applyFont="1" applyFill="1" applyBorder="1" applyAlignment="1" applyProtection="1">
      <alignment horizontal="left" vertical="center" wrapText="1"/>
    </xf>
    <xf numFmtId="0" fontId="113" fillId="44" borderId="10" xfId="0" applyFont="1" applyFill="1" applyBorder="1" applyAlignment="1">
      <alignment horizontal="left" vertical="center"/>
    </xf>
    <xf numFmtId="0" fontId="113" fillId="44" borderId="33" xfId="0" applyFont="1" applyFill="1" applyBorder="1" applyAlignment="1">
      <alignment horizontal="left" vertical="center" wrapText="1"/>
    </xf>
    <xf numFmtId="0" fontId="62" fillId="65" borderId="46" xfId="6" applyFont="1" applyFill="1" applyBorder="1" applyAlignment="1" applyProtection="1">
      <alignment horizontal="center" vertical="center" wrapText="1"/>
    </xf>
    <xf numFmtId="0" fontId="12" fillId="15" borderId="16" xfId="0" applyFont="1" applyFill="1" applyBorder="1" applyAlignment="1" applyProtection="1">
      <alignment horizontal="left" vertical="top" wrapText="1"/>
    </xf>
    <xf numFmtId="0" fontId="165" fillId="15" borderId="17" xfId="0" applyFont="1" applyFill="1" applyBorder="1" applyAlignment="1" applyProtection="1">
      <alignment horizontal="left" vertical="top" wrapText="1"/>
    </xf>
    <xf numFmtId="0" fontId="165"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9" borderId="49"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4"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10" xfId="0" applyFont="1" applyFill="1" applyBorder="1" applyAlignment="1" applyProtection="1">
      <alignment horizontal="left" vertical="top" wrapText="1" readingOrder="1"/>
    </xf>
    <xf numFmtId="0" fontId="113" fillId="53" borderId="32" xfId="0" applyFont="1" applyFill="1" applyBorder="1" applyAlignment="1" applyProtection="1">
      <alignment horizontal="left" vertical="top" wrapText="1" readingOrder="1"/>
    </xf>
    <xf numFmtId="0" fontId="12" fillId="38" borderId="56"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7"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81" xfId="0" applyFont="1" applyFill="1" applyBorder="1" applyAlignment="1">
      <alignment horizontal="left" vertical="center" wrapText="1"/>
    </xf>
    <xf numFmtId="0" fontId="12" fillId="52" borderId="79"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7"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7"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80" xfId="0" applyFont="1" applyFill="1" applyBorder="1" applyAlignment="1">
      <alignment horizontal="center" vertical="center" wrapText="1"/>
    </xf>
    <xf numFmtId="0" fontId="12" fillId="15" borderId="80"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2"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6" fillId="53" borderId="46" xfId="0" applyFont="1" applyFill="1" applyBorder="1" applyAlignment="1" applyProtection="1">
      <alignment horizontal="center" vertical="center"/>
    </xf>
    <xf numFmtId="0" fontId="156"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72"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12" fillId="52" borderId="58" xfId="0" applyFont="1" applyFill="1" applyBorder="1" applyAlignment="1">
      <alignment horizontal="left" wrapText="1"/>
    </xf>
    <xf numFmtId="0" fontId="12" fillId="52" borderId="73" xfId="0" applyFont="1" applyFill="1" applyBorder="1" applyAlignment="1">
      <alignment horizontal="left" wrapText="1"/>
    </xf>
    <xf numFmtId="0" fontId="12" fillId="52" borderId="59"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4" xfId="0" applyFont="1" applyFill="1" applyBorder="1" applyAlignment="1">
      <alignment horizontal="center" textRotation="90" wrapText="1"/>
    </xf>
    <xf numFmtId="0" fontId="12" fillId="19" borderId="49"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2" borderId="75" xfId="0" applyFont="1" applyFill="1" applyBorder="1" applyAlignment="1">
      <alignment horizontal="center" textRotation="90" wrapText="1"/>
    </xf>
    <xf numFmtId="0" fontId="12" fillId="52" borderId="76"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2"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8"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58" fillId="15" borderId="13" xfId="0" applyFont="1" applyFill="1" applyBorder="1" applyAlignment="1">
      <alignment horizontal="center"/>
    </xf>
    <xf numFmtId="0" fontId="158"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5" fillId="52" borderId="16" xfId="0" applyFont="1" applyFill="1" applyBorder="1" applyAlignment="1" applyProtection="1">
      <alignment horizontal="left" vertical="top" wrapText="1"/>
    </xf>
    <xf numFmtId="0" fontId="35" fillId="52" borderId="17" xfId="0" applyFont="1" applyFill="1" applyBorder="1" applyAlignment="1" applyProtection="1">
      <alignment horizontal="left" vertical="top" wrapText="1"/>
    </xf>
    <xf numFmtId="0" fontId="76"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xf>
    <xf numFmtId="0" fontId="76" fillId="15" borderId="11" xfId="0" applyFont="1" applyFill="1" applyBorder="1" applyAlignment="1" applyProtection="1">
      <alignment horizontal="center"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0" borderId="0" xfId="0" applyFont="1" applyBorder="1" applyAlignment="1" applyProtection="1">
      <alignment horizontal="left" wrapText="1"/>
    </xf>
    <xf numFmtId="0" fontId="151" fillId="33" borderId="16" xfId="0" applyFont="1" applyFill="1" applyBorder="1" applyAlignment="1" applyProtection="1">
      <alignment horizontal="center" vertical="top" wrapText="1"/>
    </xf>
    <xf numFmtId="0" fontId="151" fillId="33" borderId="17" xfId="0" applyFont="1" applyFill="1" applyBorder="1" applyAlignment="1" applyProtection="1">
      <alignment horizontal="center" vertical="top" wrapText="1"/>
    </xf>
    <xf numFmtId="0" fontId="152" fillId="15" borderId="3" xfId="0" applyFont="1" applyFill="1" applyBorder="1" applyAlignment="1" applyProtection="1">
      <alignment horizontal="center" vertical="top" wrapText="1"/>
    </xf>
    <xf numFmtId="0" fontId="152" fillId="15" borderId="5" xfId="0" applyFont="1" applyFill="1" applyBorder="1" applyAlignment="1" applyProtection="1">
      <alignment horizontal="center"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35" fillId="15" borderId="0" xfId="0" applyFont="1" applyFill="1" applyBorder="1" applyAlignment="1" applyProtection="1">
      <alignment horizontal="left" vertical="top" wrapText="1"/>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0" fillId="15" borderId="11" xfId="0" applyFill="1" applyBorder="1" applyAlignment="1" applyProtection="1">
      <alignment horizontal="center" vertical="top" wrapText="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2" fillId="2" borderId="10" xfId="0" applyFont="1" applyFill="1" applyBorder="1" applyAlignment="1" applyProtection="1">
      <alignment horizontal="left" vertical="top" wrapText="1" readingOrder="1"/>
    </xf>
    <xf numFmtId="0" fontId="11" fillId="2" borderId="37"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20" fillId="2" borderId="0"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center" wrapText="1"/>
    </xf>
    <xf numFmtId="0" fontId="163" fillId="33" borderId="120" xfId="0" applyFont="1" applyFill="1" applyBorder="1" applyAlignment="1" applyProtection="1">
      <alignment horizontal="center" vertical="center" wrapText="1"/>
    </xf>
    <xf numFmtId="0" fontId="163" fillId="33" borderId="121"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64">
    <cellStyle name="Comma" xfId="1" builtinId="3"/>
    <cellStyle name="Comma 2" xfId="2"/>
    <cellStyle name="Currency" xfId="3" builtinId="4"/>
    <cellStyle name="Currency 2" xfId="4"/>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End!A1"/><Relationship Id="rId21"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3. Goals &amp; Objectives'!A1"/><Relationship Id="rId19" Type="http://schemas.openxmlformats.org/officeDocument/2006/relationships/hyperlink" Target="#'DO NO HA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DO NO HARM'!A1"/><Relationship Id="rId21"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Print!A1"/><Relationship Id="rId20" Type="http://schemas.openxmlformats.org/officeDocument/2006/relationships/hyperlink" Target="#'12. WAFSP'!A1"/><Relationship Id="rId10" Type="http://schemas.openxmlformats.org/officeDocument/2006/relationships/hyperlink" Target="#'9. PCPP - Referrals'!A1"/><Relationship Id="rId11" Type="http://schemas.openxmlformats.org/officeDocument/2006/relationships/hyperlink" Target="#'SPA Menu'!A1"/><Relationship Id="rId12" Type="http://schemas.openxmlformats.org/officeDocument/2006/relationships/hyperlink" Target="#'7. VAST Projects'!A1"/><Relationship Id="rId13" Type="http://schemas.openxmlformats.org/officeDocument/2006/relationships/hyperlink" Target="#'11. ECPA Indicators'!A1"/><Relationship Id="rId14" Type="http://schemas.openxmlformats.org/officeDocument/2006/relationships/hyperlink" Target="#'PCV Liability'!A1"/><Relationship Id="rId15" Type="http://schemas.openxmlformats.org/officeDocument/2006/relationships/hyperlink" Target="#'Project Agreement'!A1"/><Relationship Id="rId16" Type="http://schemas.openxmlformats.org/officeDocument/2006/relationships/hyperlink" Target="#'10. PCPP - Press Auth Form'!A1"/><Relationship Id="rId17" Type="http://schemas.openxmlformats.org/officeDocument/2006/relationships/hyperlink" Target="#Instructions!A1"/><Relationship Id="rId18" Type="http://schemas.openxmlformats.org/officeDocument/2006/relationships/hyperlink" Target="#'3. Goals &amp; Objectives'!A1"/><Relationship Id="rId19" Type="http://schemas.openxmlformats.org/officeDocument/2006/relationships/hyperlink" Target="#End!A1"/><Relationship Id="rId1" Type="http://schemas.openxmlformats.org/officeDocument/2006/relationships/hyperlink" Target="#'DO NO HARM'!A1"/><Relationship Id="rId2" Type="http://schemas.openxmlformats.org/officeDocument/2006/relationships/hyperlink" Target="#Introduction!A1"/><Relationship Id="rId3" Type="http://schemas.openxmlformats.org/officeDocument/2006/relationships/hyperlink" Target="#'1. Classification &amp; Budget'!A1"/><Relationship Id="rId4" Type="http://schemas.openxmlformats.org/officeDocument/2006/relationships/hyperlink" Target="#'2. Questionnaire'!A1"/><Relationship Id="rId5" Type="http://schemas.openxmlformats.org/officeDocument/2006/relationships/hyperlink" Target="#'4. Timeline'!A1"/><Relationship Id="rId6" Type="http://schemas.openxmlformats.org/officeDocument/2006/relationships/hyperlink" Target="#'5. Evaluation Planning'!A1"/><Relationship Id="rId7" Type="http://schemas.openxmlformats.org/officeDocument/2006/relationships/hyperlink" Target="#'6. Detailed Budget'!A1"/><Relationship Id="rId8" Type="http://schemas.openxmlformats.org/officeDocument/2006/relationships/hyperlink" Target="#'Grant Selection Menu'!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8.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9.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1.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2.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469900</xdr:colOff>
      <xdr:row>1</xdr:row>
      <xdr:rowOff>330200</xdr:rowOff>
    </xdr:from>
    <xdr:to>
      <xdr:col>8</xdr:col>
      <xdr:colOff>647700</xdr:colOff>
      <xdr:row>4</xdr:row>
      <xdr:rowOff>228600</xdr:rowOff>
    </xdr:to>
    <xdr:pic>
      <xdr:nvPicPr>
        <xdr:cNvPr id="588479" name="Picture 3" descr="Peace_Corps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5100" y="482600"/>
          <a:ext cx="15748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20</xdr:row>
      <xdr:rowOff>203200</xdr:rowOff>
    </xdr:from>
    <xdr:to>
      <xdr:col>13</xdr:col>
      <xdr:colOff>38100</xdr:colOff>
      <xdr:row>21</xdr:row>
      <xdr:rowOff>63500</xdr:rowOff>
    </xdr:to>
    <xdr:grpSp>
      <xdr:nvGrpSpPr>
        <xdr:cNvPr id="588480" name="Group 39"/>
        <xdr:cNvGrpSpPr>
          <a:grpSpLocks/>
        </xdr:cNvGrpSpPr>
      </xdr:nvGrpSpPr>
      <xdr:grpSpPr bwMode="auto">
        <a:xfrm>
          <a:off x="2641600" y="8674100"/>
          <a:ext cx="7061200" cy="482600"/>
          <a:chOff x="497039" y="505"/>
          <a:chExt cx="6438589" cy="485268"/>
        </a:xfrm>
      </xdr:grpSpPr>
      <xdr:sp macro="" textlink="">
        <xdr:nvSpPr>
          <xdr:cNvPr id="41" name="Rectangle 40"/>
          <xdr:cNvSpPr/>
        </xdr:nvSpPr>
        <xdr:spPr>
          <a:xfrm>
            <a:off x="497039" y="-12265"/>
            <a:ext cx="6461749"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12265"/>
            <a:ext cx="6461749"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203200</xdr:colOff>
      <xdr:row>0</xdr:row>
      <xdr:rowOff>139700</xdr:rowOff>
    </xdr:from>
    <xdr:to>
      <xdr:col>1</xdr:col>
      <xdr:colOff>2019300</xdr:colOff>
      <xdr:row>17</xdr:row>
      <xdr:rowOff>317500</xdr:rowOff>
    </xdr:to>
    <xdr:grpSp>
      <xdr:nvGrpSpPr>
        <xdr:cNvPr id="588481" name="Group 26"/>
        <xdr:cNvGrpSpPr>
          <a:grpSpLocks/>
        </xdr:cNvGrpSpPr>
      </xdr:nvGrpSpPr>
      <xdr:grpSpPr bwMode="auto">
        <a:xfrm>
          <a:off x="203200" y="139700"/>
          <a:ext cx="2032000" cy="7810500"/>
          <a:chOff x="11820763" y="288083"/>
          <a:chExt cx="1769694" cy="7878305"/>
        </a:xfrm>
      </xdr:grpSpPr>
      <xdr:sp macro="" textlink="">
        <xdr:nvSpPr>
          <xdr:cNvPr id="588357" name="Horizontal Scroll 27">
            <a:hlinkClick xmlns:r="http://schemas.openxmlformats.org/officeDocument/2006/relationships" r:id="rId3"/>
          </xdr:cNvPr>
          <xdr:cNvSpPr>
            <a:spLocks noChangeArrowheads="1"/>
          </xdr:cNvSpPr>
        </xdr:nvSpPr>
        <xdr:spPr bwMode="auto">
          <a:xfrm>
            <a:off x="11820763" y="288083"/>
            <a:ext cx="1736512" cy="35868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8358" name="Rectangle 28">
            <a:hlinkClick xmlns:r="http://schemas.openxmlformats.org/officeDocument/2006/relationships" r:id="rId4"/>
          </xdr:cNvPr>
          <xdr:cNvSpPr>
            <a:spLocks noChangeArrowheads="1"/>
          </xdr:cNvSpPr>
        </xdr:nvSpPr>
        <xdr:spPr bwMode="auto">
          <a:xfrm>
            <a:off x="11853945" y="1120749"/>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8359" name="Rectangle 29">
            <a:hlinkClick xmlns:r="http://schemas.openxmlformats.org/officeDocument/2006/relationships" r:id="rId5"/>
          </xdr:cNvPr>
          <xdr:cNvSpPr>
            <a:spLocks noChangeArrowheads="1"/>
          </xdr:cNvSpPr>
        </xdr:nvSpPr>
        <xdr:spPr bwMode="auto">
          <a:xfrm>
            <a:off x="11853945" y="1517867"/>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8360" name="Rectangle 30">
            <a:hlinkClick xmlns:r="http://schemas.openxmlformats.org/officeDocument/2006/relationships" r:id="rId6"/>
          </xdr:cNvPr>
          <xdr:cNvSpPr>
            <a:spLocks noChangeArrowheads="1"/>
          </xdr:cNvSpPr>
        </xdr:nvSpPr>
        <xdr:spPr bwMode="auto">
          <a:xfrm>
            <a:off x="11842884" y="231210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8361" name="Rectangle 31">
            <a:hlinkClick xmlns:r="http://schemas.openxmlformats.org/officeDocument/2006/relationships" r:id="rId7"/>
          </xdr:cNvPr>
          <xdr:cNvSpPr>
            <a:spLocks noChangeArrowheads="1"/>
          </xdr:cNvSpPr>
        </xdr:nvSpPr>
        <xdr:spPr bwMode="auto">
          <a:xfrm>
            <a:off x="11842884" y="269641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8362" name="Rectangle 32">
            <a:hlinkClick xmlns:r="http://schemas.openxmlformats.org/officeDocument/2006/relationships" r:id="rId8"/>
          </xdr:cNvPr>
          <xdr:cNvSpPr>
            <a:spLocks noChangeArrowheads="1"/>
          </xdr:cNvSpPr>
        </xdr:nvSpPr>
        <xdr:spPr bwMode="auto">
          <a:xfrm>
            <a:off x="11842884" y="3465026"/>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8363" name="Rectangle 33">
            <a:hlinkClick xmlns:r="http://schemas.openxmlformats.org/officeDocument/2006/relationships" r:id="rId9"/>
          </xdr:cNvPr>
          <xdr:cNvSpPr>
            <a:spLocks noChangeArrowheads="1"/>
          </xdr:cNvSpPr>
        </xdr:nvSpPr>
        <xdr:spPr bwMode="auto">
          <a:xfrm>
            <a:off x="11842884" y="384933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8364" name="Rectangle 34">
            <a:hlinkClick xmlns:r="http://schemas.openxmlformats.org/officeDocument/2006/relationships" r:id="rId10"/>
          </xdr:cNvPr>
          <xdr:cNvSpPr>
            <a:spLocks noChangeArrowheads="1"/>
          </xdr:cNvSpPr>
        </xdr:nvSpPr>
        <xdr:spPr bwMode="auto">
          <a:xfrm>
            <a:off x="11831824" y="621923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8365" name="Rectangle 35">
            <a:hlinkClick xmlns:r="http://schemas.openxmlformats.org/officeDocument/2006/relationships" r:id="rId11"/>
          </xdr:cNvPr>
          <xdr:cNvSpPr>
            <a:spLocks noChangeArrowheads="1"/>
          </xdr:cNvSpPr>
        </xdr:nvSpPr>
        <xdr:spPr bwMode="auto">
          <a:xfrm>
            <a:off x="12019854" y="4233641"/>
            <a:ext cx="1559543" cy="35868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8366" name="Rectangle 36">
            <a:hlinkClick xmlns:r="http://schemas.openxmlformats.org/officeDocument/2006/relationships" r:id="rId12"/>
          </xdr:cNvPr>
          <xdr:cNvSpPr>
            <a:spLocks noChangeArrowheads="1"/>
          </xdr:cNvSpPr>
        </xdr:nvSpPr>
        <xdr:spPr bwMode="auto">
          <a:xfrm>
            <a:off x="12019854" y="4643569"/>
            <a:ext cx="1559543" cy="34587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8367" name="Rectangle 37">
            <a:hlinkClick xmlns:r="http://schemas.openxmlformats.org/officeDocument/2006/relationships" r:id="rId13"/>
          </xdr:cNvPr>
          <xdr:cNvSpPr>
            <a:spLocks noChangeArrowheads="1"/>
          </xdr:cNvSpPr>
        </xdr:nvSpPr>
        <xdr:spPr bwMode="auto">
          <a:xfrm>
            <a:off x="12019854" y="5040687"/>
            <a:ext cx="1559543" cy="35868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8368" name="Rectangle 38">
            <a:hlinkClick xmlns:r="http://schemas.openxmlformats.org/officeDocument/2006/relationships" r:id="rId14"/>
          </xdr:cNvPr>
          <xdr:cNvSpPr>
            <a:spLocks noChangeArrowheads="1"/>
          </xdr:cNvSpPr>
        </xdr:nvSpPr>
        <xdr:spPr bwMode="auto">
          <a:xfrm>
            <a:off x="12019854" y="5424994"/>
            <a:ext cx="1559543" cy="35868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8369" name="Rectangle 39">
            <a:hlinkClick xmlns:r="http://schemas.openxmlformats.org/officeDocument/2006/relationships" r:id="rId15"/>
          </xdr:cNvPr>
          <xdr:cNvSpPr>
            <a:spLocks noChangeArrowheads="1"/>
          </xdr:cNvSpPr>
        </xdr:nvSpPr>
        <xdr:spPr bwMode="auto">
          <a:xfrm>
            <a:off x="11997732" y="6616348"/>
            <a:ext cx="1559543" cy="3714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8370" name="Rectangle 42">
            <a:hlinkClick xmlns:r="http://schemas.openxmlformats.org/officeDocument/2006/relationships" r:id="rId16"/>
          </xdr:cNvPr>
          <xdr:cNvSpPr>
            <a:spLocks noChangeArrowheads="1"/>
          </xdr:cNvSpPr>
        </xdr:nvSpPr>
        <xdr:spPr bwMode="auto">
          <a:xfrm>
            <a:off x="11997732" y="7026276"/>
            <a:ext cx="155954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8371" name="Rectangle 43">
            <a:hlinkClick xmlns:r="http://schemas.openxmlformats.org/officeDocument/2006/relationships" r:id="rId17"/>
          </xdr:cNvPr>
          <xdr:cNvSpPr>
            <a:spLocks noChangeArrowheads="1"/>
          </xdr:cNvSpPr>
        </xdr:nvSpPr>
        <xdr:spPr bwMode="auto">
          <a:xfrm>
            <a:off x="11997732" y="7410583"/>
            <a:ext cx="155954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8372" name="Rectangle 44">
            <a:hlinkClick xmlns:r="http://schemas.openxmlformats.org/officeDocument/2006/relationships" r:id="rId2"/>
          </xdr:cNvPr>
          <xdr:cNvSpPr>
            <a:spLocks noChangeArrowheads="1"/>
          </xdr:cNvSpPr>
        </xdr:nvSpPr>
        <xdr:spPr bwMode="auto">
          <a:xfrm>
            <a:off x="11853945" y="698011"/>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8373" name="Rectangle 45">
            <a:hlinkClick xmlns:r="http://schemas.openxmlformats.org/officeDocument/2006/relationships" r:id="rId18"/>
          </xdr:cNvPr>
          <xdr:cNvSpPr>
            <a:spLocks noChangeArrowheads="1"/>
          </xdr:cNvSpPr>
        </xdr:nvSpPr>
        <xdr:spPr bwMode="auto">
          <a:xfrm>
            <a:off x="11853945" y="1914985"/>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8374" name="Rectangle 46">
            <a:hlinkClick xmlns:r="http://schemas.openxmlformats.org/officeDocument/2006/relationships" r:id="rId19"/>
          </xdr:cNvPr>
          <xdr:cNvSpPr>
            <a:spLocks noChangeArrowheads="1"/>
          </xdr:cNvSpPr>
        </xdr:nvSpPr>
        <xdr:spPr bwMode="auto">
          <a:xfrm>
            <a:off x="11842884" y="3080718"/>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8375" name="Rectangle 47">
            <a:hlinkClick xmlns:r="http://schemas.openxmlformats.org/officeDocument/2006/relationships" r:id="rId20"/>
          </xdr:cNvPr>
          <xdr:cNvSpPr>
            <a:spLocks noChangeArrowheads="1"/>
          </xdr:cNvSpPr>
        </xdr:nvSpPr>
        <xdr:spPr bwMode="auto">
          <a:xfrm>
            <a:off x="11831824" y="7807701"/>
            <a:ext cx="174757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88376" name="Rectangle 48">
            <a:hlinkClick xmlns:r="http://schemas.openxmlformats.org/officeDocument/2006/relationships" r:id="rId21"/>
          </xdr:cNvPr>
          <xdr:cNvSpPr>
            <a:spLocks noChangeArrowheads="1"/>
          </xdr:cNvSpPr>
        </xdr:nvSpPr>
        <xdr:spPr bwMode="auto">
          <a:xfrm>
            <a:off x="12008793" y="5809302"/>
            <a:ext cx="1559543" cy="35868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241300</xdr:colOff>
          <xdr:row>10</xdr:row>
          <xdr:rowOff>50800</xdr:rowOff>
        </xdr:from>
        <xdr:to>
          <xdr:col>12</xdr:col>
          <xdr:colOff>596900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11</xdr:row>
          <xdr:rowOff>38100</xdr:rowOff>
        </xdr:from>
        <xdr:to>
          <xdr:col>12</xdr:col>
          <xdr:colOff>596900</xdr:colOff>
          <xdr:row>11</xdr:row>
          <xdr:rowOff>292100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13</xdr:row>
          <xdr:rowOff>38100</xdr:rowOff>
        </xdr:from>
        <xdr:to>
          <xdr:col>12</xdr:col>
          <xdr:colOff>596900</xdr:colOff>
          <xdr:row>13</xdr:row>
          <xdr:rowOff>292100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14</xdr:row>
          <xdr:rowOff>25400</xdr:rowOff>
        </xdr:from>
        <xdr:to>
          <xdr:col>12</xdr:col>
          <xdr:colOff>596900</xdr:colOff>
          <xdr:row>14</xdr:row>
          <xdr:rowOff>279400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16</xdr:row>
          <xdr:rowOff>38100</xdr:rowOff>
        </xdr:from>
        <xdr:to>
          <xdr:col>12</xdr:col>
          <xdr:colOff>596900</xdr:colOff>
          <xdr:row>16</xdr:row>
          <xdr:rowOff>292100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17</xdr:row>
          <xdr:rowOff>50800</xdr:rowOff>
        </xdr:from>
        <xdr:to>
          <xdr:col>12</xdr:col>
          <xdr:colOff>596900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18</xdr:row>
          <xdr:rowOff>25400</xdr:rowOff>
        </xdr:from>
        <xdr:to>
          <xdr:col>12</xdr:col>
          <xdr:colOff>596900</xdr:colOff>
          <xdr:row>18</xdr:row>
          <xdr:rowOff>279400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12</xdr:row>
          <xdr:rowOff>63500</xdr:rowOff>
        </xdr:from>
        <xdr:to>
          <xdr:col>12</xdr:col>
          <xdr:colOff>596900</xdr:colOff>
          <xdr:row>12</xdr:row>
          <xdr:rowOff>317500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15</xdr:row>
          <xdr:rowOff>25400</xdr:rowOff>
        </xdr:from>
        <xdr:to>
          <xdr:col>12</xdr:col>
          <xdr:colOff>596900</xdr:colOff>
          <xdr:row>15</xdr:row>
          <xdr:rowOff>279400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114300</xdr:rowOff>
    </xdr:from>
    <xdr:to>
      <xdr:col>1</xdr:col>
      <xdr:colOff>2159000</xdr:colOff>
      <xdr:row>29</xdr:row>
      <xdr:rowOff>38100</xdr:rowOff>
    </xdr:to>
    <xdr:grpSp>
      <xdr:nvGrpSpPr>
        <xdr:cNvPr id="598115" name="Group 22"/>
        <xdr:cNvGrpSpPr>
          <a:grpSpLocks/>
        </xdr:cNvGrpSpPr>
      </xdr:nvGrpSpPr>
      <xdr:grpSpPr bwMode="auto">
        <a:xfrm>
          <a:off x="342900" y="114300"/>
          <a:ext cx="2032000" cy="7607300"/>
          <a:chOff x="11820763" y="288083"/>
          <a:chExt cx="1769694" cy="7878305"/>
        </a:xfrm>
      </xdr:grpSpPr>
      <xdr:sp macro="" textlink="">
        <xdr:nvSpPr>
          <xdr:cNvPr id="570363" name="Horizontal Scroll 23">
            <a:hlinkClick xmlns:r="http://schemas.openxmlformats.org/officeDocument/2006/relationships" r:id="rId1"/>
          </xdr:cNvPr>
          <xdr:cNvSpPr>
            <a:spLocks noChangeArrowheads="1"/>
          </xdr:cNvSpPr>
        </xdr:nvSpPr>
        <xdr:spPr bwMode="auto">
          <a:xfrm>
            <a:off x="11820763" y="288083"/>
            <a:ext cx="1736512" cy="36826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0364" name="Rectangle 24">
            <a:hlinkClick xmlns:r="http://schemas.openxmlformats.org/officeDocument/2006/relationships" r:id="rId2"/>
          </xdr:cNvPr>
          <xdr:cNvSpPr>
            <a:spLocks noChangeArrowheads="1"/>
          </xdr:cNvSpPr>
        </xdr:nvSpPr>
        <xdr:spPr bwMode="auto">
          <a:xfrm>
            <a:off x="11853945" y="1116686"/>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0365" name="Rectangle 25">
            <a:hlinkClick xmlns:r="http://schemas.openxmlformats.org/officeDocument/2006/relationships" r:id="rId3"/>
          </xdr:cNvPr>
          <xdr:cNvSpPr>
            <a:spLocks noChangeArrowheads="1"/>
          </xdr:cNvSpPr>
        </xdr:nvSpPr>
        <xdr:spPr bwMode="auto">
          <a:xfrm>
            <a:off x="11853945" y="1511259"/>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0366" name="Rectangle 26">
            <a:hlinkClick xmlns:r="http://schemas.openxmlformats.org/officeDocument/2006/relationships" r:id="rId4"/>
          </xdr:cNvPr>
          <xdr:cNvSpPr>
            <a:spLocks noChangeArrowheads="1"/>
          </xdr:cNvSpPr>
        </xdr:nvSpPr>
        <xdr:spPr bwMode="auto">
          <a:xfrm>
            <a:off x="11842884" y="2313557"/>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0367" name="Rectangle 27">
            <a:hlinkClick xmlns:r="http://schemas.openxmlformats.org/officeDocument/2006/relationships" r:id="rId5"/>
          </xdr:cNvPr>
          <xdr:cNvSpPr>
            <a:spLocks noChangeArrowheads="1"/>
          </xdr:cNvSpPr>
        </xdr:nvSpPr>
        <xdr:spPr bwMode="auto">
          <a:xfrm>
            <a:off x="11842884" y="269497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8016" name="Rectangle 28">
            <a:hlinkClick xmlns:r="http://schemas.openxmlformats.org/officeDocument/2006/relationships" r:id="rId6"/>
          </xdr:cNvPr>
          <xdr:cNvSpPr>
            <a:spLocks noChangeArrowheads="1"/>
          </xdr:cNvSpPr>
        </xdr:nvSpPr>
        <xdr:spPr bwMode="auto">
          <a:xfrm>
            <a:off x="11842884" y="3470971"/>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8017" name="Rectangle 29">
            <a:hlinkClick xmlns:r="http://schemas.openxmlformats.org/officeDocument/2006/relationships" r:id="rId7"/>
          </xdr:cNvPr>
          <xdr:cNvSpPr>
            <a:spLocks noChangeArrowheads="1"/>
          </xdr:cNvSpPr>
        </xdr:nvSpPr>
        <xdr:spPr bwMode="auto">
          <a:xfrm>
            <a:off x="11842884" y="3852391"/>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8018" name="Rectangle 30">
            <a:hlinkClick xmlns:r="http://schemas.openxmlformats.org/officeDocument/2006/relationships" r:id="rId8"/>
          </xdr:cNvPr>
          <xdr:cNvSpPr>
            <a:spLocks noChangeArrowheads="1"/>
          </xdr:cNvSpPr>
        </xdr:nvSpPr>
        <xdr:spPr bwMode="auto">
          <a:xfrm>
            <a:off x="11831824" y="6219829"/>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8019" name="Rectangle 31">
            <a:hlinkClick xmlns:r="http://schemas.openxmlformats.org/officeDocument/2006/relationships" r:id="rId9"/>
          </xdr:cNvPr>
          <xdr:cNvSpPr>
            <a:spLocks noChangeArrowheads="1"/>
          </xdr:cNvSpPr>
        </xdr:nvSpPr>
        <xdr:spPr bwMode="auto">
          <a:xfrm>
            <a:off x="12019854" y="4233812"/>
            <a:ext cx="1559543" cy="355116"/>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8020" name="Rectangle 32">
            <a:hlinkClick xmlns:r="http://schemas.openxmlformats.org/officeDocument/2006/relationships" r:id="rId10"/>
          </xdr:cNvPr>
          <xdr:cNvSpPr>
            <a:spLocks noChangeArrowheads="1"/>
          </xdr:cNvSpPr>
        </xdr:nvSpPr>
        <xdr:spPr bwMode="auto">
          <a:xfrm>
            <a:off x="12019854" y="4641537"/>
            <a:ext cx="1559543" cy="35511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8021" name="Rectangle 33">
            <a:hlinkClick xmlns:r="http://schemas.openxmlformats.org/officeDocument/2006/relationships" r:id="rId11"/>
          </xdr:cNvPr>
          <xdr:cNvSpPr>
            <a:spLocks noChangeArrowheads="1"/>
          </xdr:cNvSpPr>
        </xdr:nvSpPr>
        <xdr:spPr bwMode="auto">
          <a:xfrm>
            <a:off x="12019854" y="5036110"/>
            <a:ext cx="1559543" cy="35511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8022" name="Rectangle 34">
            <a:hlinkClick xmlns:r="http://schemas.openxmlformats.org/officeDocument/2006/relationships" r:id="rId12"/>
          </xdr:cNvPr>
          <xdr:cNvSpPr>
            <a:spLocks noChangeArrowheads="1"/>
          </xdr:cNvSpPr>
        </xdr:nvSpPr>
        <xdr:spPr bwMode="auto">
          <a:xfrm>
            <a:off x="12019854" y="5417530"/>
            <a:ext cx="1559543" cy="368268"/>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8023" name="Rectangle 35">
            <a:hlinkClick xmlns:r="http://schemas.openxmlformats.org/officeDocument/2006/relationships" r:id="rId13"/>
          </xdr:cNvPr>
          <xdr:cNvSpPr>
            <a:spLocks noChangeArrowheads="1"/>
          </xdr:cNvSpPr>
        </xdr:nvSpPr>
        <xdr:spPr bwMode="auto">
          <a:xfrm>
            <a:off x="11997732" y="6614401"/>
            <a:ext cx="1559543" cy="36826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8024" name="Rectangle 36">
            <a:hlinkClick xmlns:r="http://schemas.openxmlformats.org/officeDocument/2006/relationships" r:id="rId14"/>
          </xdr:cNvPr>
          <xdr:cNvSpPr>
            <a:spLocks noChangeArrowheads="1"/>
          </xdr:cNvSpPr>
        </xdr:nvSpPr>
        <xdr:spPr bwMode="auto">
          <a:xfrm>
            <a:off x="11997732" y="7022127"/>
            <a:ext cx="1559543"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8025" name="Rectangle 37">
            <a:hlinkClick xmlns:r="http://schemas.openxmlformats.org/officeDocument/2006/relationships" r:id="rId15"/>
          </xdr:cNvPr>
          <xdr:cNvSpPr>
            <a:spLocks noChangeArrowheads="1"/>
          </xdr:cNvSpPr>
        </xdr:nvSpPr>
        <xdr:spPr bwMode="auto">
          <a:xfrm>
            <a:off x="11997732" y="7416700"/>
            <a:ext cx="1559543"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8026" name="Rectangle 38">
            <a:hlinkClick xmlns:r="http://schemas.openxmlformats.org/officeDocument/2006/relationships" r:id="rId16"/>
          </xdr:cNvPr>
          <xdr:cNvSpPr>
            <a:spLocks noChangeArrowheads="1"/>
          </xdr:cNvSpPr>
        </xdr:nvSpPr>
        <xdr:spPr bwMode="auto">
          <a:xfrm>
            <a:off x="11853945" y="69580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8027" name="Rectangle 39">
            <a:hlinkClick xmlns:r="http://schemas.openxmlformats.org/officeDocument/2006/relationships" r:id="rId17"/>
          </xdr:cNvPr>
          <xdr:cNvSpPr>
            <a:spLocks noChangeArrowheads="1"/>
          </xdr:cNvSpPr>
        </xdr:nvSpPr>
        <xdr:spPr bwMode="auto">
          <a:xfrm>
            <a:off x="11853945" y="1918984"/>
            <a:ext cx="1736512" cy="35511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8028" name="Rectangle 40">
            <a:hlinkClick xmlns:r="http://schemas.openxmlformats.org/officeDocument/2006/relationships" r:id="rId18"/>
          </xdr:cNvPr>
          <xdr:cNvSpPr>
            <a:spLocks noChangeArrowheads="1"/>
          </xdr:cNvSpPr>
        </xdr:nvSpPr>
        <xdr:spPr bwMode="auto">
          <a:xfrm>
            <a:off x="11842884" y="3076398"/>
            <a:ext cx="1736512"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8029" name="Rectangle 41">
            <a:hlinkClick xmlns:r="http://schemas.openxmlformats.org/officeDocument/2006/relationships" r:id="rId19"/>
          </xdr:cNvPr>
          <xdr:cNvSpPr>
            <a:spLocks noChangeArrowheads="1"/>
          </xdr:cNvSpPr>
        </xdr:nvSpPr>
        <xdr:spPr bwMode="auto">
          <a:xfrm>
            <a:off x="11831824" y="7798120"/>
            <a:ext cx="1747573" cy="36826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8030" name="Rectangle 62">
            <a:hlinkClick xmlns:r="http://schemas.openxmlformats.org/officeDocument/2006/relationships" r:id="rId20"/>
          </xdr:cNvPr>
          <xdr:cNvSpPr>
            <a:spLocks noChangeArrowheads="1"/>
          </xdr:cNvSpPr>
        </xdr:nvSpPr>
        <xdr:spPr bwMode="auto">
          <a:xfrm>
            <a:off x="12008793" y="5798951"/>
            <a:ext cx="1559543" cy="36826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577850</xdr:colOff>
      <xdr:row>5</xdr:row>
      <xdr:rowOff>219075</xdr:rowOff>
    </xdr:from>
    <xdr:ext cx="184666" cy="261610"/>
    <xdr:sp macro="" textlink="">
      <xdr:nvSpPr>
        <xdr:cNvPr id="27" name="TextBox 26"/>
        <xdr:cNvSpPr txBox="1"/>
      </xdr:nvSpPr>
      <xdr:spPr>
        <a:xfrm>
          <a:off x="17151350" y="140017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25400</xdr:colOff>
      <xdr:row>0</xdr:row>
      <xdr:rowOff>152400</xdr:rowOff>
    </xdr:from>
    <xdr:to>
      <xdr:col>1</xdr:col>
      <xdr:colOff>2044700</xdr:colOff>
      <xdr:row>28</xdr:row>
      <xdr:rowOff>355600</xdr:rowOff>
    </xdr:to>
    <xdr:grpSp>
      <xdr:nvGrpSpPr>
        <xdr:cNvPr id="593374" name="Group 64"/>
        <xdr:cNvGrpSpPr>
          <a:grpSpLocks/>
        </xdr:cNvGrpSpPr>
      </xdr:nvGrpSpPr>
      <xdr:grpSpPr bwMode="auto">
        <a:xfrm>
          <a:off x="241300" y="152400"/>
          <a:ext cx="2019300" cy="7658100"/>
          <a:chOff x="11820763" y="288083"/>
          <a:chExt cx="1769694" cy="7878305"/>
        </a:xfrm>
      </xdr:grpSpPr>
      <xdr:sp macro="" textlink="">
        <xdr:nvSpPr>
          <xdr:cNvPr id="593264" name="Horizontal Scroll 65">
            <a:hlinkClick xmlns:r="http://schemas.openxmlformats.org/officeDocument/2006/relationships" r:id="rId1"/>
          </xdr:cNvPr>
          <xdr:cNvSpPr>
            <a:spLocks noChangeArrowheads="1"/>
          </xdr:cNvSpPr>
        </xdr:nvSpPr>
        <xdr:spPr bwMode="auto">
          <a:xfrm>
            <a:off x="11820763" y="288083"/>
            <a:ext cx="1736304" cy="36582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3265" name="Rectangle 66">
            <a:hlinkClick xmlns:r="http://schemas.openxmlformats.org/officeDocument/2006/relationships" r:id="rId2"/>
          </xdr:cNvPr>
          <xdr:cNvSpPr>
            <a:spLocks noChangeArrowheads="1"/>
          </xdr:cNvSpPr>
        </xdr:nvSpPr>
        <xdr:spPr bwMode="auto">
          <a:xfrm>
            <a:off x="11854153" y="1111189"/>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3266" name="Rectangle 67">
            <a:hlinkClick xmlns:r="http://schemas.openxmlformats.org/officeDocument/2006/relationships" r:id="rId3"/>
          </xdr:cNvPr>
          <xdr:cNvSpPr>
            <a:spLocks noChangeArrowheads="1"/>
          </xdr:cNvSpPr>
        </xdr:nvSpPr>
        <xdr:spPr bwMode="auto">
          <a:xfrm>
            <a:off x="11854153" y="1516210"/>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3267" name="Rectangle 68">
            <a:hlinkClick xmlns:r="http://schemas.openxmlformats.org/officeDocument/2006/relationships" r:id="rId4"/>
          </xdr:cNvPr>
          <xdr:cNvSpPr>
            <a:spLocks noChangeArrowheads="1"/>
          </xdr:cNvSpPr>
        </xdr:nvSpPr>
        <xdr:spPr bwMode="auto">
          <a:xfrm>
            <a:off x="11843023" y="2313186"/>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3268" name="Rectangle 69">
            <a:hlinkClick xmlns:r="http://schemas.openxmlformats.org/officeDocument/2006/relationships" r:id="rId5"/>
          </xdr:cNvPr>
          <xdr:cNvSpPr>
            <a:spLocks noChangeArrowheads="1"/>
          </xdr:cNvSpPr>
        </xdr:nvSpPr>
        <xdr:spPr bwMode="auto">
          <a:xfrm>
            <a:off x="11843023" y="2692077"/>
            <a:ext cx="173630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3269" name="Rectangle 70">
            <a:hlinkClick xmlns:r="http://schemas.openxmlformats.org/officeDocument/2006/relationships" r:id="rId6"/>
          </xdr:cNvPr>
          <xdr:cNvSpPr>
            <a:spLocks noChangeArrowheads="1"/>
          </xdr:cNvSpPr>
        </xdr:nvSpPr>
        <xdr:spPr bwMode="auto">
          <a:xfrm>
            <a:off x="11843023" y="347598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3270" name="Rectangle 71">
            <a:hlinkClick xmlns:r="http://schemas.openxmlformats.org/officeDocument/2006/relationships" r:id="rId7"/>
          </xdr:cNvPr>
          <xdr:cNvSpPr>
            <a:spLocks noChangeArrowheads="1"/>
          </xdr:cNvSpPr>
        </xdr:nvSpPr>
        <xdr:spPr bwMode="auto">
          <a:xfrm>
            <a:off x="11843023" y="385487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3271" name="Rectangle 72">
            <a:hlinkClick xmlns:r="http://schemas.openxmlformats.org/officeDocument/2006/relationships" r:id="rId8"/>
          </xdr:cNvPr>
          <xdr:cNvSpPr>
            <a:spLocks noChangeArrowheads="1"/>
          </xdr:cNvSpPr>
        </xdr:nvSpPr>
        <xdr:spPr bwMode="auto">
          <a:xfrm>
            <a:off x="11831893" y="6219676"/>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3272" name="Rectangle 73">
            <a:hlinkClick xmlns:r="http://schemas.openxmlformats.org/officeDocument/2006/relationships" r:id="rId9"/>
          </xdr:cNvPr>
          <xdr:cNvSpPr>
            <a:spLocks noChangeArrowheads="1"/>
          </xdr:cNvSpPr>
        </xdr:nvSpPr>
        <xdr:spPr bwMode="auto">
          <a:xfrm>
            <a:off x="12021106" y="4233768"/>
            <a:ext cx="1558221" cy="36582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3273" name="Rectangle 74">
            <a:hlinkClick xmlns:r="http://schemas.openxmlformats.org/officeDocument/2006/relationships" r:id="rId10"/>
          </xdr:cNvPr>
          <xdr:cNvSpPr>
            <a:spLocks noChangeArrowheads="1"/>
          </xdr:cNvSpPr>
        </xdr:nvSpPr>
        <xdr:spPr bwMode="auto">
          <a:xfrm>
            <a:off x="12021106" y="4638789"/>
            <a:ext cx="1558221" cy="35276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3274" name="Rectangle 75">
            <a:hlinkClick xmlns:r="http://schemas.openxmlformats.org/officeDocument/2006/relationships" r:id="rId11"/>
          </xdr:cNvPr>
          <xdr:cNvSpPr>
            <a:spLocks noChangeArrowheads="1"/>
          </xdr:cNvSpPr>
        </xdr:nvSpPr>
        <xdr:spPr bwMode="auto">
          <a:xfrm>
            <a:off x="12021106" y="5043809"/>
            <a:ext cx="1558221" cy="352760"/>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3275" name="Rectangle 76">
            <a:hlinkClick xmlns:r="http://schemas.openxmlformats.org/officeDocument/2006/relationships" r:id="rId12"/>
          </xdr:cNvPr>
          <xdr:cNvSpPr>
            <a:spLocks noChangeArrowheads="1"/>
          </xdr:cNvSpPr>
        </xdr:nvSpPr>
        <xdr:spPr bwMode="auto">
          <a:xfrm>
            <a:off x="12021106" y="5422700"/>
            <a:ext cx="1558221" cy="36582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3276" name="Rectangle 77">
            <a:hlinkClick xmlns:r="http://schemas.openxmlformats.org/officeDocument/2006/relationships" r:id="rId13"/>
          </xdr:cNvPr>
          <xdr:cNvSpPr>
            <a:spLocks noChangeArrowheads="1"/>
          </xdr:cNvSpPr>
        </xdr:nvSpPr>
        <xdr:spPr bwMode="auto">
          <a:xfrm>
            <a:off x="11998845" y="6611631"/>
            <a:ext cx="1558221" cy="37889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3277" name="Rectangle 78">
            <a:hlinkClick xmlns:r="http://schemas.openxmlformats.org/officeDocument/2006/relationships" r:id="rId14"/>
          </xdr:cNvPr>
          <xdr:cNvSpPr>
            <a:spLocks noChangeArrowheads="1"/>
          </xdr:cNvSpPr>
        </xdr:nvSpPr>
        <xdr:spPr bwMode="auto">
          <a:xfrm>
            <a:off x="11998845" y="7029717"/>
            <a:ext cx="1558221"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3278" name="Rectangle 79">
            <a:hlinkClick xmlns:r="http://schemas.openxmlformats.org/officeDocument/2006/relationships" r:id="rId15"/>
          </xdr:cNvPr>
          <xdr:cNvSpPr>
            <a:spLocks noChangeArrowheads="1"/>
          </xdr:cNvSpPr>
        </xdr:nvSpPr>
        <xdr:spPr bwMode="auto">
          <a:xfrm>
            <a:off x="11998845" y="7408607"/>
            <a:ext cx="1558221"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3279" name="Rectangle 80">
            <a:hlinkClick xmlns:r="http://schemas.openxmlformats.org/officeDocument/2006/relationships" r:id="rId16"/>
          </xdr:cNvPr>
          <xdr:cNvSpPr>
            <a:spLocks noChangeArrowheads="1"/>
          </xdr:cNvSpPr>
        </xdr:nvSpPr>
        <xdr:spPr bwMode="auto">
          <a:xfrm>
            <a:off x="11854153" y="693104"/>
            <a:ext cx="1736304" cy="3788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3280" name="Rectangle 81">
            <a:hlinkClick xmlns:r="http://schemas.openxmlformats.org/officeDocument/2006/relationships" r:id="rId17"/>
          </xdr:cNvPr>
          <xdr:cNvSpPr>
            <a:spLocks noChangeArrowheads="1"/>
          </xdr:cNvSpPr>
        </xdr:nvSpPr>
        <xdr:spPr bwMode="auto">
          <a:xfrm>
            <a:off x="11854153" y="1921231"/>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3281" name="Rectangle 82">
            <a:hlinkClick xmlns:r="http://schemas.openxmlformats.org/officeDocument/2006/relationships" r:id="rId18"/>
          </xdr:cNvPr>
          <xdr:cNvSpPr>
            <a:spLocks noChangeArrowheads="1"/>
          </xdr:cNvSpPr>
        </xdr:nvSpPr>
        <xdr:spPr bwMode="auto">
          <a:xfrm>
            <a:off x="11843023" y="3084032"/>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3282" name="Rectangle 83">
            <a:hlinkClick xmlns:r="http://schemas.openxmlformats.org/officeDocument/2006/relationships" r:id="rId19"/>
          </xdr:cNvPr>
          <xdr:cNvSpPr>
            <a:spLocks noChangeArrowheads="1"/>
          </xdr:cNvSpPr>
        </xdr:nvSpPr>
        <xdr:spPr bwMode="auto">
          <a:xfrm>
            <a:off x="11831893" y="7800563"/>
            <a:ext cx="1747434" cy="36582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3283" name="Rectangle 84">
            <a:hlinkClick xmlns:r="http://schemas.openxmlformats.org/officeDocument/2006/relationships" r:id="rId20"/>
          </xdr:cNvPr>
          <xdr:cNvSpPr>
            <a:spLocks noChangeArrowheads="1"/>
          </xdr:cNvSpPr>
        </xdr:nvSpPr>
        <xdr:spPr bwMode="auto">
          <a:xfrm>
            <a:off x="12009976" y="5801590"/>
            <a:ext cx="1558221" cy="36582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2095500</xdr:colOff>
      <xdr:row>9</xdr:row>
      <xdr:rowOff>1117600</xdr:rowOff>
    </xdr:to>
    <xdr:grpSp>
      <xdr:nvGrpSpPr>
        <xdr:cNvPr id="599139" name="Group 22"/>
        <xdr:cNvGrpSpPr>
          <a:grpSpLocks/>
        </xdr:cNvGrpSpPr>
      </xdr:nvGrpSpPr>
      <xdr:grpSpPr bwMode="auto">
        <a:xfrm>
          <a:off x="304800" y="139700"/>
          <a:ext cx="2006600" cy="7835900"/>
          <a:chOff x="11820763" y="288083"/>
          <a:chExt cx="1769694" cy="7878305"/>
        </a:xfrm>
      </xdr:grpSpPr>
      <xdr:sp macro="" textlink="">
        <xdr:nvSpPr>
          <xdr:cNvPr id="571387" name="Horizontal Scroll 23">
            <a:hlinkClick xmlns:r="http://schemas.openxmlformats.org/officeDocument/2006/relationships" r:id="rId1"/>
          </xdr:cNvPr>
          <xdr:cNvSpPr>
            <a:spLocks noChangeArrowheads="1"/>
          </xdr:cNvSpPr>
        </xdr:nvSpPr>
        <xdr:spPr bwMode="auto">
          <a:xfrm>
            <a:off x="11820763" y="288083"/>
            <a:ext cx="1736092" cy="35752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1388" name="Rectangle 40">
            <a:hlinkClick xmlns:r="http://schemas.openxmlformats.org/officeDocument/2006/relationships" r:id="rId2"/>
          </xdr:cNvPr>
          <xdr:cNvSpPr>
            <a:spLocks noChangeArrowheads="1"/>
          </xdr:cNvSpPr>
        </xdr:nvSpPr>
        <xdr:spPr bwMode="auto">
          <a:xfrm>
            <a:off x="11854365" y="1118050"/>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1389" name="Rectangle 41">
            <a:hlinkClick xmlns:r="http://schemas.openxmlformats.org/officeDocument/2006/relationships" r:id="rId3"/>
          </xdr:cNvPr>
          <xdr:cNvSpPr>
            <a:spLocks noChangeArrowheads="1"/>
          </xdr:cNvSpPr>
        </xdr:nvSpPr>
        <xdr:spPr bwMode="auto">
          <a:xfrm>
            <a:off x="11854365" y="1526650"/>
            <a:ext cx="1736092" cy="34475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1390" name="Rectangle 42">
            <a:hlinkClick xmlns:r="http://schemas.openxmlformats.org/officeDocument/2006/relationships" r:id="rId4"/>
          </xdr:cNvPr>
          <xdr:cNvSpPr>
            <a:spLocks noChangeArrowheads="1"/>
          </xdr:cNvSpPr>
        </xdr:nvSpPr>
        <xdr:spPr bwMode="auto">
          <a:xfrm>
            <a:off x="11843164" y="2318311"/>
            <a:ext cx="1736092" cy="34475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1391" name="Rectangle 43">
            <a:hlinkClick xmlns:r="http://schemas.openxmlformats.org/officeDocument/2006/relationships" r:id="rId5"/>
          </xdr:cNvPr>
          <xdr:cNvSpPr>
            <a:spLocks noChangeArrowheads="1"/>
          </xdr:cNvSpPr>
        </xdr:nvSpPr>
        <xdr:spPr bwMode="auto">
          <a:xfrm>
            <a:off x="11843164" y="2701373"/>
            <a:ext cx="1736092"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9040" name="Rectangle 44">
            <a:hlinkClick xmlns:r="http://schemas.openxmlformats.org/officeDocument/2006/relationships" r:id="rId6"/>
          </xdr:cNvPr>
          <xdr:cNvSpPr>
            <a:spLocks noChangeArrowheads="1"/>
          </xdr:cNvSpPr>
        </xdr:nvSpPr>
        <xdr:spPr bwMode="auto">
          <a:xfrm>
            <a:off x="11843164" y="3467496"/>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9041" name="Rectangle 45">
            <a:hlinkClick xmlns:r="http://schemas.openxmlformats.org/officeDocument/2006/relationships" r:id="rId7"/>
          </xdr:cNvPr>
          <xdr:cNvSpPr>
            <a:spLocks noChangeArrowheads="1"/>
          </xdr:cNvSpPr>
        </xdr:nvSpPr>
        <xdr:spPr bwMode="auto">
          <a:xfrm>
            <a:off x="11843164" y="3850558"/>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9042" name="Rectangle 46">
            <a:hlinkClick xmlns:r="http://schemas.openxmlformats.org/officeDocument/2006/relationships" r:id="rId8"/>
          </xdr:cNvPr>
          <xdr:cNvSpPr>
            <a:spLocks noChangeArrowheads="1"/>
          </xdr:cNvSpPr>
        </xdr:nvSpPr>
        <xdr:spPr bwMode="auto">
          <a:xfrm>
            <a:off x="11831964" y="6212773"/>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9043" name="Rectangle 47">
            <a:hlinkClick xmlns:r="http://schemas.openxmlformats.org/officeDocument/2006/relationships" r:id="rId9"/>
          </xdr:cNvPr>
          <xdr:cNvSpPr>
            <a:spLocks noChangeArrowheads="1"/>
          </xdr:cNvSpPr>
        </xdr:nvSpPr>
        <xdr:spPr bwMode="auto">
          <a:xfrm>
            <a:off x="12022374" y="4220851"/>
            <a:ext cx="1556883" cy="37029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9044" name="Rectangle 48">
            <a:hlinkClick xmlns:r="http://schemas.openxmlformats.org/officeDocument/2006/relationships" r:id="rId10"/>
          </xdr:cNvPr>
          <xdr:cNvSpPr>
            <a:spLocks noChangeArrowheads="1"/>
          </xdr:cNvSpPr>
        </xdr:nvSpPr>
        <xdr:spPr bwMode="auto">
          <a:xfrm>
            <a:off x="12022374" y="4642219"/>
            <a:ext cx="1556883" cy="34475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9045" name="Rectangle 49">
            <a:hlinkClick xmlns:r="http://schemas.openxmlformats.org/officeDocument/2006/relationships" r:id="rId11"/>
          </xdr:cNvPr>
          <xdr:cNvSpPr>
            <a:spLocks noChangeArrowheads="1"/>
          </xdr:cNvSpPr>
        </xdr:nvSpPr>
        <xdr:spPr bwMode="auto">
          <a:xfrm>
            <a:off x="12022374" y="5025281"/>
            <a:ext cx="1556883" cy="370293"/>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9046" name="Rectangle 50">
            <a:hlinkClick xmlns:r="http://schemas.openxmlformats.org/officeDocument/2006/relationships" r:id="rId12"/>
          </xdr:cNvPr>
          <xdr:cNvSpPr>
            <a:spLocks noChangeArrowheads="1"/>
          </xdr:cNvSpPr>
        </xdr:nvSpPr>
        <xdr:spPr bwMode="auto">
          <a:xfrm>
            <a:off x="12022374" y="5421112"/>
            <a:ext cx="1556883" cy="35752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9047" name="Rectangle 51">
            <a:hlinkClick xmlns:r="http://schemas.openxmlformats.org/officeDocument/2006/relationships" r:id="rId13"/>
          </xdr:cNvPr>
          <xdr:cNvSpPr>
            <a:spLocks noChangeArrowheads="1"/>
          </xdr:cNvSpPr>
        </xdr:nvSpPr>
        <xdr:spPr bwMode="auto">
          <a:xfrm>
            <a:off x="11999973" y="6621372"/>
            <a:ext cx="1556883" cy="35752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9048" name="Rectangle 52">
            <a:hlinkClick xmlns:r="http://schemas.openxmlformats.org/officeDocument/2006/relationships" r:id="rId14"/>
          </xdr:cNvPr>
          <xdr:cNvSpPr>
            <a:spLocks noChangeArrowheads="1"/>
          </xdr:cNvSpPr>
        </xdr:nvSpPr>
        <xdr:spPr bwMode="auto">
          <a:xfrm>
            <a:off x="11999973" y="7017203"/>
            <a:ext cx="1556883"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9049" name="Rectangle 53">
            <a:hlinkClick xmlns:r="http://schemas.openxmlformats.org/officeDocument/2006/relationships" r:id="rId15"/>
          </xdr:cNvPr>
          <xdr:cNvSpPr>
            <a:spLocks noChangeArrowheads="1"/>
          </xdr:cNvSpPr>
        </xdr:nvSpPr>
        <xdr:spPr bwMode="auto">
          <a:xfrm>
            <a:off x="11999973" y="7413033"/>
            <a:ext cx="1556883"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9050" name="Rectangle 54">
            <a:hlinkClick xmlns:r="http://schemas.openxmlformats.org/officeDocument/2006/relationships" r:id="rId16"/>
          </xdr:cNvPr>
          <xdr:cNvSpPr>
            <a:spLocks noChangeArrowheads="1"/>
          </xdr:cNvSpPr>
        </xdr:nvSpPr>
        <xdr:spPr bwMode="auto">
          <a:xfrm>
            <a:off x="11854365" y="696682"/>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9051" name="Rectangle 55">
            <a:hlinkClick xmlns:r="http://schemas.openxmlformats.org/officeDocument/2006/relationships" r:id="rId17"/>
          </xdr:cNvPr>
          <xdr:cNvSpPr>
            <a:spLocks noChangeArrowheads="1"/>
          </xdr:cNvSpPr>
        </xdr:nvSpPr>
        <xdr:spPr bwMode="auto">
          <a:xfrm>
            <a:off x="11854365" y="1909711"/>
            <a:ext cx="1736092" cy="37029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9052" name="Rectangle 56">
            <a:hlinkClick xmlns:r="http://schemas.openxmlformats.org/officeDocument/2006/relationships" r:id="rId18"/>
          </xdr:cNvPr>
          <xdr:cNvSpPr>
            <a:spLocks noChangeArrowheads="1"/>
          </xdr:cNvSpPr>
        </xdr:nvSpPr>
        <xdr:spPr bwMode="auto">
          <a:xfrm>
            <a:off x="11843164" y="3084434"/>
            <a:ext cx="1736092"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9053" name="Rectangle 61">
            <a:hlinkClick xmlns:r="http://schemas.openxmlformats.org/officeDocument/2006/relationships" r:id="rId19"/>
          </xdr:cNvPr>
          <xdr:cNvSpPr>
            <a:spLocks noChangeArrowheads="1"/>
          </xdr:cNvSpPr>
        </xdr:nvSpPr>
        <xdr:spPr bwMode="auto">
          <a:xfrm>
            <a:off x="11831964" y="7808864"/>
            <a:ext cx="1747293" cy="3575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9054" name="Rectangle 62">
            <a:hlinkClick xmlns:r="http://schemas.openxmlformats.org/officeDocument/2006/relationships" r:id="rId20"/>
          </xdr:cNvPr>
          <xdr:cNvSpPr>
            <a:spLocks noChangeArrowheads="1"/>
          </xdr:cNvSpPr>
        </xdr:nvSpPr>
        <xdr:spPr bwMode="auto">
          <a:xfrm>
            <a:off x="12011173" y="5791405"/>
            <a:ext cx="1556883" cy="383062"/>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0</xdr:row>
      <xdr:rowOff>177800</xdr:rowOff>
    </xdr:from>
    <xdr:to>
      <xdr:col>1</xdr:col>
      <xdr:colOff>2159000</xdr:colOff>
      <xdr:row>17</xdr:row>
      <xdr:rowOff>241300</xdr:rowOff>
    </xdr:to>
    <xdr:grpSp>
      <xdr:nvGrpSpPr>
        <xdr:cNvPr id="600164" name="Group 43"/>
        <xdr:cNvGrpSpPr>
          <a:grpSpLocks/>
        </xdr:cNvGrpSpPr>
      </xdr:nvGrpSpPr>
      <xdr:grpSpPr bwMode="auto">
        <a:xfrm>
          <a:off x="340360" y="177800"/>
          <a:ext cx="2032000" cy="7815580"/>
          <a:chOff x="11820763" y="288083"/>
          <a:chExt cx="1769694" cy="7878305"/>
        </a:xfrm>
      </xdr:grpSpPr>
      <xdr:sp macro="" textlink="">
        <xdr:nvSpPr>
          <xdr:cNvPr id="572412" name="Horizontal Scroll 44">
            <a:hlinkClick xmlns:r="http://schemas.openxmlformats.org/officeDocument/2006/relationships" r:id="rId1"/>
          </xdr:cNvPr>
          <xdr:cNvSpPr>
            <a:spLocks noChangeArrowheads="1"/>
          </xdr:cNvSpPr>
        </xdr:nvSpPr>
        <xdr:spPr bwMode="auto">
          <a:xfrm>
            <a:off x="11820763" y="288083"/>
            <a:ext cx="1736512" cy="36044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2413" name="Rectangle 45">
            <a:hlinkClick xmlns:r="http://schemas.openxmlformats.org/officeDocument/2006/relationships" r:id="rId2"/>
          </xdr:cNvPr>
          <xdr:cNvSpPr>
            <a:spLocks noChangeArrowheads="1"/>
          </xdr:cNvSpPr>
        </xdr:nvSpPr>
        <xdr:spPr bwMode="auto">
          <a:xfrm>
            <a:off x="11853945" y="1111958"/>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2414" name="Rectangle 46">
            <a:hlinkClick xmlns:r="http://schemas.openxmlformats.org/officeDocument/2006/relationships" r:id="rId3"/>
          </xdr:cNvPr>
          <xdr:cNvSpPr>
            <a:spLocks noChangeArrowheads="1"/>
          </xdr:cNvSpPr>
        </xdr:nvSpPr>
        <xdr:spPr bwMode="auto">
          <a:xfrm>
            <a:off x="11853945" y="1511023"/>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2415" name="Rectangle 47">
            <a:hlinkClick xmlns:r="http://schemas.openxmlformats.org/officeDocument/2006/relationships" r:id="rId4"/>
          </xdr:cNvPr>
          <xdr:cNvSpPr>
            <a:spLocks noChangeArrowheads="1"/>
          </xdr:cNvSpPr>
        </xdr:nvSpPr>
        <xdr:spPr bwMode="auto">
          <a:xfrm>
            <a:off x="11842884" y="2309151"/>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600064" name="Rectangle 48">
            <a:hlinkClick xmlns:r="http://schemas.openxmlformats.org/officeDocument/2006/relationships" r:id="rId5"/>
          </xdr:cNvPr>
          <xdr:cNvSpPr>
            <a:spLocks noChangeArrowheads="1"/>
          </xdr:cNvSpPr>
        </xdr:nvSpPr>
        <xdr:spPr bwMode="auto">
          <a:xfrm>
            <a:off x="11842884" y="2695343"/>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0065" name="Rectangle 49">
            <a:hlinkClick xmlns:r="http://schemas.openxmlformats.org/officeDocument/2006/relationships" r:id="rId6"/>
          </xdr:cNvPr>
          <xdr:cNvSpPr>
            <a:spLocks noChangeArrowheads="1"/>
          </xdr:cNvSpPr>
        </xdr:nvSpPr>
        <xdr:spPr bwMode="auto">
          <a:xfrm>
            <a:off x="11842884" y="3467726"/>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0066" name="Rectangle 50">
            <a:hlinkClick xmlns:r="http://schemas.openxmlformats.org/officeDocument/2006/relationships" r:id="rId7"/>
          </xdr:cNvPr>
          <xdr:cNvSpPr>
            <a:spLocks noChangeArrowheads="1"/>
          </xdr:cNvSpPr>
        </xdr:nvSpPr>
        <xdr:spPr bwMode="auto">
          <a:xfrm>
            <a:off x="11842884" y="3853917"/>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0067" name="Rectangle 51">
            <a:hlinkClick xmlns:r="http://schemas.openxmlformats.org/officeDocument/2006/relationships" r:id="rId8"/>
          </xdr:cNvPr>
          <xdr:cNvSpPr>
            <a:spLocks noChangeArrowheads="1"/>
          </xdr:cNvSpPr>
        </xdr:nvSpPr>
        <xdr:spPr bwMode="auto">
          <a:xfrm>
            <a:off x="11831824" y="6209685"/>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0068" name="Rectangle 52">
            <a:hlinkClick xmlns:r="http://schemas.openxmlformats.org/officeDocument/2006/relationships" r:id="rId9"/>
          </xdr:cNvPr>
          <xdr:cNvSpPr>
            <a:spLocks noChangeArrowheads="1"/>
          </xdr:cNvSpPr>
        </xdr:nvSpPr>
        <xdr:spPr bwMode="auto">
          <a:xfrm>
            <a:off x="12019854" y="4227236"/>
            <a:ext cx="1559543" cy="36044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0069" name="Rectangle 53">
            <a:hlinkClick xmlns:r="http://schemas.openxmlformats.org/officeDocument/2006/relationships" r:id="rId10"/>
          </xdr:cNvPr>
          <xdr:cNvSpPr>
            <a:spLocks noChangeArrowheads="1"/>
          </xdr:cNvSpPr>
        </xdr:nvSpPr>
        <xdr:spPr bwMode="auto">
          <a:xfrm>
            <a:off x="12019854" y="4639173"/>
            <a:ext cx="1559543" cy="360445"/>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0070" name="Rectangle 54">
            <a:hlinkClick xmlns:r="http://schemas.openxmlformats.org/officeDocument/2006/relationships" r:id="rId11"/>
          </xdr:cNvPr>
          <xdr:cNvSpPr>
            <a:spLocks noChangeArrowheads="1"/>
          </xdr:cNvSpPr>
        </xdr:nvSpPr>
        <xdr:spPr bwMode="auto">
          <a:xfrm>
            <a:off x="12019854" y="5038237"/>
            <a:ext cx="1559543" cy="36044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0071" name="Rectangle 55">
            <a:hlinkClick xmlns:r="http://schemas.openxmlformats.org/officeDocument/2006/relationships" r:id="rId12"/>
          </xdr:cNvPr>
          <xdr:cNvSpPr>
            <a:spLocks noChangeArrowheads="1"/>
          </xdr:cNvSpPr>
        </xdr:nvSpPr>
        <xdr:spPr bwMode="auto">
          <a:xfrm>
            <a:off x="12019854" y="5424429"/>
            <a:ext cx="1559543" cy="36044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0072" name="Rectangle 56">
            <a:hlinkClick xmlns:r="http://schemas.openxmlformats.org/officeDocument/2006/relationships" r:id="rId13"/>
          </xdr:cNvPr>
          <xdr:cNvSpPr>
            <a:spLocks noChangeArrowheads="1"/>
          </xdr:cNvSpPr>
        </xdr:nvSpPr>
        <xdr:spPr bwMode="auto">
          <a:xfrm>
            <a:off x="11997732" y="6608749"/>
            <a:ext cx="1559543" cy="37331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0073" name="Rectangle 57">
            <a:hlinkClick xmlns:r="http://schemas.openxmlformats.org/officeDocument/2006/relationships" r:id="rId14"/>
          </xdr:cNvPr>
          <xdr:cNvSpPr>
            <a:spLocks noChangeArrowheads="1"/>
          </xdr:cNvSpPr>
        </xdr:nvSpPr>
        <xdr:spPr bwMode="auto">
          <a:xfrm>
            <a:off x="11997732" y="7020687"/>
            <a:ext cx="155954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0074" name="Rectangle 58">
            <a:hlinkClick xmlns:r="http://schemas.openxmlformats.org/officeDocument/2006/relationships" r:id="rId15"/>
          </xdr:cNvPr>
          <xdr:cNvSpPr>
            <a:spLocks noChangeArrowheads="1"/>
          </xdr:cNvSpPr>
        </xdr:nvSpPr>
        <xdr:spPr bwMode="auto">
          <a:xfrm>
            <a:off x="11997732" y="7419751"/>
            <a:ext cx="155954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0075" name="Rectangle 59">
            <a:hlinkClick xmlns:r="http://schemas.openxmlformats.org/officeDocument/2006/relationships" r:id="rId16"/>
          </xdr:cNvPr>
          <xdr:cNvSpPr>
            <a:spLocks noChangeArrowheads="1"/>
          </xdr:cNvSpPr>
        </xdr:nvSpPr>
        <xdr:spPr bwMode="auto">
          <a:xfrm>
            <a:off x="11853945" y="700021"/>
            <a:ext cx="1736512"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0076" name="Rectangle 60">
            <a:hlinkClick xmlns:r="http://schemas.openxmlformats.org/officeDocument/2006/relationships" r:id="rId17"/>
          </xdr:cNvPr>
          <xdr:cNvSpPr>
            <a:spLocks noChangeArrowheads="1"/>
          </xdr:cNvSpPr>
        </xdr:nvSpPr>
        <xdr:spPr bwMode="auto">
          <a:xfrm>
            <a:off x="11853945" y="1922960"/>
            <a:ext cx="1736512" cy="34757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0077" name="Rectangle 61">
            <a:hlinkClick xmlns:r="http://schemas.openxmlformats.org/officeDocument/2006/relationships" r:id="rId18"/>
          </xdr:cNvPr>
          <xdr:cNvSpPr>
            <a:spLocks noChangeArrowheads="1"/>
          </xdr:cNvSpPr>
        </xdr:nvSpPr>
        <xdr:spPr bwMode="auto">
          <a:xfrm>
            <a:off x="11842884" y="3081534"/>
            <a:ext cx="1736512"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0078" name="Rectangle 62">
            <a:hlinkClick xmlns:r="http://schemas.openxmlformats.org/officeDocument/2006/relationships" r:id="rId19"/>
          </xdr:cNvPr>
          <xdr:cNvSpPr>
            <a:spLocks noChangeArrowheads="1"/>
          </xdr:cNvSpPr>
        </xdr:nvSpPr>
        <xdr:spPr bwMode="auto">
          <a:xfrm>
            <a:off x="11831824" y="7805943"/>
            <a:ext cx="1747573"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0079" name="Rectangle 63">
            <a:hlinkClick xmlns:r="http://schemas.openxmlformats.org/officeDocument/2006/relationships" r:id="rId20"/>
          </xdr:cNvPr>
          <xdr:cNvSpPr>
            <a:spLocks noChangeArrowheads="1"/>
          </xdr:cNvSpPr>
        </xdr:nvSpPr>
        <xdr:spPr bwMode="auto">
          <a:xfrm>
            <a:off x="12008793" y="5797747"/>
            <a:ext cx="1559543" cy="37331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139700</xdr:rowOff>
    </xdr:from>
    <xdr:to>
      <xdr:col>1</xdr:col>
      <xdr:colOff>2184400</xdr:colOff>
      <xdr:row>20</xdr:row>
      <xdr:rowOff>139700</xdr:rowOff>
    </xdr:to>
    <xdr:grpSp>
      <xdr:nvGrpSpPr>
        <xdr:cNvPr id="601191" name="Group 22"/>
        <xdr:cNvGrpSpPr>
          <a:grpSpLocks/>
        </xdr:cNvGrpSpPr>
      </xdr:nvGrpSpPr>
      <xdr:grpSpPr bwMode="auto">
        <a:xfrm>
          <a:off x="368300" y="139700"/>
          <a:ext cx="2032000" cy="7861300"/>
          <a:chOff x="11820763" y="288083"/>
          <a:chExt cx="1769694" cy="7878305"/>
        </a:xfrm>
      </xdr:grpSpPr>
      <xdr:sp macro="" textlink="">
        <xdr:nvSpPr>
          <xdr:cNvPr id="573439" name="Horizontal Scroll 23">
            <a:hlinkClick xmlns:r="http://schemas.openxmlformats.org/officeDocument/2006/relationships" r:id="rId1"/>
          </xdr:cNvPr>
          <xdr:cNvSpPr>
            <a:spLocks noChangeArrowheads="1"/>
          </xdr:cNvSpPr>
        </xdr:nvSpPr>
        <xdr:spPr bwMode="auto">
          <a:xfrm>
            <a:off x="11820763" y="288083"/>
            <a:ext cx="1736512" cy="36909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601088" name="Rectangle 35">
            <a:hlinkClick xmlns:r="http://schemas.openxmlformats.org/officeDocument/2006/relationships" r:id="rId2"/>
          </xdr:cNvPr>
          <xdr:cNvSpPr>
            <a:spLocks noChangeArrowheads="1"/>
          </xdr:cNvSpPr>
        </xdr:nvSpPr>
        <xdr:spPr bwMode="auto">
          <a:xfrm>
            <a:off x="11853945" y="1115369"/>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601089" name="Rectangle 36">
            <a:hlinkClick xmlns:r="http://schemas.openxmlformats.org/officeDocument/2006/relationships" r:id="rId3"/>
          </xdr:cNvPr>
          <xdr:cNvSpPr>
            <a:spLocks noChangeArrowheads="1"/>
          </xdr:cNvSpPr>
        </xdr:nvSpPr>
        <xdr:spPr bwMode="auto">
          <a:xfrm>
            <a:off x="11853945" y="1522648"/>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601090" name="Rectangle 37">
            <a:hlinkClick xmlns:r="http://schemas.openxmlformats.org/officeDocument/2006/relationships" r:id="rId4"/>
          </xdr:cNvPr>
          <xdr:cNvSpPr>
            <a:spLocks noChangeArrowheads="1"/>
          </xdr:cNvSpPr>
        </xdr:nvSpPr>
        <xdr:spPr bwMode="auto">
          <a:xfrm>
            <a:off x="11842884" y="2299024"/>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601091" name="Rectangle 38">
            <a:hlinkClick xmlns:r="http://schemas.openxmlformats.org/officeDocument/2006/relationships" r:id="rId5"/>
          </xdr:cNvPr>
          <xdr:cNvSpPr>
            <a:spLocks noChangeArrowheads="1"/>
          </xdr:cNvSpPr>
        </xdr:nvSpPr>
        <xdr:spPr bwMode="auto">
          <a:xfrm>
            <a:off x="11842884" y="2693575"/>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1092" name="Rectangle 39">
            <a:hlinkClick xmlns:r="http://schemas.openxmlformats.org/officeDocument/2006/relationships" r:id="rId6"/>
          </xdr:cNvPr>
          <xdr:cNvSpPr>
            <a:spLocks noChangeArrowheads="1"/>
          </xdr:cNvSpPr>
        </xdr:nvSpPr>
        <xdr:spPr bwMode="auto">
          <a:xfrm>
            <a:off x="11842884" y="3469951"/>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1093" name="Rectangle 40">
            <a:hlinkClick xmlns:r="http://schemas.openxmlformats.org/officeDocument/2006/relationships" r:id="rId7"/>
          </xdr:cNvPr>
          <xdr:cNvSpPr>
            <a:spLocks noChangeArrowheads="1"/>
          </xdr:cNvSpPr>
        </xdr:nvSpPr>
        <xdr:spPr bwMode="auto">
          <a:xfrm>
            <a:off x="11842884" y="3851775"/>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1094" name="Rectangle 41">
            <a:hlinkClick xmlns:r="http://schemas.openxmlformats.org/officeDocument/2006/relationships" r:id="rId8"/>
          </xdr:cNvPr>
          <xdr:cNvSpPr>
            <a:spLocks noChangeArrowheads="1"/>
          </xdr:cNvSpPr>
        </xdr:nvSpPr>
        <xdr:spPr bwMode="auto">
          <a:xfrm>
            <a:off x="11831824" y="6219085"/>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1095" name="Rectangle 42">
            <a:hlinkClick xmlns:r="http://schemas.openxmlformats.org/officeDocument/2006/relationships" r:id="rId9"/>
          </xdr:cNvPr>
          <xdr:cNvSpPr>
            <a:spLocks noChangeArrowheads="1"/>
          </xdr:cNvSpPr>
        </xdr:nvSpPr>
        <xdr:spPr bwMode="auto">
          <a:xfrm>
            <a:off x="12019854" y="4233599"/>
            <a:ext cx="1559543" cy="356369"/>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1096" name="Rectangle 43">
            <a:hlinkClick xmlns:r="http://schemas.openxmlformats.org/officeDocument/2006/relationships" r:id="rId10"/>
          </xdr:cNvPr>
          <xdr:cNvSpPr>
            <a:spLocks noChangeArrowheads="1"/>
          </xdr:cNvSpPr>
        </xdr:nvSpPr>
        <xdr:spPr bwMode="auto">
          <a:xfrm>
            <a:off x="12019854" y="4640878"/>
            <a:ext cx="1559543" cy="35636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1097" name="Rectangle 44">
            <a:hlinkClick xmlns:r="http://schemas.openxmlformats.org/officeDocument/2006/relationships" r:id="rId11"/>
          </xdr:cNvPr>
          <xdr:cNvSpPr>
            <a:spLocks noChangeArrowheads="1"/>
          </xdr:cNvSpPr>
        </xdr:nvSpPr>
        <xdr:spPr bwMode="auto">
          <a:xfrm>
            <a:off x="12019854" y="5048157"/>
            <a:ext cx="1559543" cy="34364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1098" name="Rectangle 45">
            <a:hlinkClick xmlns:r="http://schemas.openxmlformats.org/officeDocument/2006/relationships" r:id="rId12"/>
          </xdr:cNvPr>
          <xdr:cNvSpPr>
            <a:spLocks noChangeArrowheads="1"/>
          </xdr:cNvSpPr>
        </xdr:nvSpPr>
        <xdr:spPr bwMode="auto">
          <a:xfrm>
            <a:off x="12019854" y="5417254"/>
            <a:ext cx="1559543" cy="36909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1099" name="Rectangle 46">
            <a:hlinkClick xmlns:r="http://schemas.openxmlformats.org/officeDocument/2006/relationships" r:id="rId13"/>
          </xdr:cNvPr>
          <xdr:cNvSpPr>
            <a:spLocks noChangeArrowheads="1"/>
          </xdr:cNvSpPr>
        </xdr:nvSpPr>
        <xdr:spPr bwMode="auto">
          <a:xfrm>
            <a:off x="11997732" y="6613636"/>
            <a:ext cx="1559543" cy="3690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1100" name="Rectangle 47">
            <a:hlinkClick xmlns:r="http://schemas.openxmlformats.org/officeDocument/2006/relationships" r:id="rId14"/>
          </xdr:cNvPr>
          <xdr:cNvSpPr>
            <a:spLocks noChangeArrowheads="1"/>
          </xdr:cNvSpPr>
        </xdr:nvSpPr>
        <xdr:spPr bwMode="auto">
          <a:xfrm>
            <a:off x="11997732" y="7020916"/>
            <a:ext cx="1559543"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1101" name="Rectangle 48">
            <a:hlinkClick xmlns:r="http://schemas.openxmlformats.org/officeDocument/2006/relationships" r:id="rId15"/>
          </xdr:cNvPr>
          <xdr:cNvSpPr>
            <a:spLocks noChangeArrowheads="1"/>
          </xdr:cNvSpPr>
        </xdr:nvSpPr>
        <xdr:spPr bwMode="auto">
          <a:xfrm>
            <a:off x="11997732" y="7415467"/>
            <a:ext cx="1559543"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1102" name="Rectangle 49">
            <a:hlinkClick xmlns:r="http://schemas.openxmlformats.org/officeDocument/2006/relationships" r:id="rId16"/>
          </xdr:cNvPr>
          <xdr:cNvSpPr>
            <a:spLocks noChangeArrowheads="1"/>
          </xdr:cNvSpPr>
        </xdr:nvSpPr>
        <xdr:spPr bwMode="auto">
          <a:xfrm>
            <a:off x="11853945" y="695362"/>
            <a:ext cx="1736512"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1103" name="Rectangle 50">
            <a:hlinkClick xmlns:r="http://schemas.openxmlformats.org/officeDocument/2006/relationships" r:id="rId17"/>
          </xdr:cNvPr>
          <xdr:cNvSpPr>
            <a:spLocks noChangeArrowheads="1"/>
          </xdr:cNvSpPr>
        </xdr:nvSpPr>
        <xdr:spPr bwMode="auto">
          <a:xfrm>
            <a:off x="11853945" y="1917199"/>
            <a:ext cx="1736512" cy="34364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1104" name="Rectangle 51">
            <a:hlinkClick xmlns:r="http://schemas.openxmlformats.org/officeDocument/2006/relationships" r:id="rId18"/>
          </xdr:cNvPr>
          <xdr:cNvSpPr>
            <a:spLocks noChangeArrowheads="1"/>
          </xdr:cNvSpPr>
        </xdr:nvSpPr>
        <xdr:spPr bwMode="auto">
          <a:xfrm>
            <a:off x="11842884" y="3088127"/>
            <a:ext cx="1736512" cy="35636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1105" name="Rectangle 61">
            <a:hlinkClick xmlns:r="http://schemas.openxmlformats.org/officeDocument/2006/relationships" r:id="rId19"/>
          </xdr:cNvPr>
          <xdr:cNvSpPr>
            <a:spLocks noChangeArrowheads="1"/>
          </xdr:cNvSpPr>
        </xdr:nvSpPr>
        <xdr:spPr bwMode="auto">
          <a:xfrm>
            <a:off x="11831824" y="7797291"/>
            <a:ext cx="1747573" cy="3690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1106" name="Rectangle 62">
            <a:hlinkClick xmlns:r="http://schemas.openxmlformats.org/officeDocument/2006/relationships" r:id="rId20"/>
          </xdr:cNvPr>
          <xdr:cNvSpPr>
            <a:spLocks noChangeArrowheads="1"/>
          </xdr:cNvSpPr>
        </xdr:nvSpPr>
        <xdr:spPr bwMode="auto">
          <a:xfrm>
            <a:off x="12008793" y="5799078"/>
            <a:ext cx="1559543" cy="36909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2032000</xdr:colOff>
      <xdr:row>18</xdr:row>
      <xdr:rowOff>381000</xdr:rowOff>
    </xdr:to>
    <xdr:grpSp>
      <xdr:nvGrpSpPr>
        <xdr:cNvPr id="602211" name="Group 22"/>
        <xdr:cNvGrpSpPr>
          <a:grpSpLocks/>
        </xdr:cNvGrpSpPr>
      </xdr:nvGrpSpPr>
      <xdr:grpSpPr bwMode="auto">
        <a:xfrm>
          <a:off x="215900" y="190500"/>
          <a:ext cx="2032000" cy="7797800"/>
          <a:chOff x="11820763" y="288083"/>
          <a:chExt cx="1769694" cy="7878305"/>
        </a:xfrm>
      </xdr:grpSpPr>
      <xdr:sp macro="" textlink="">
        <xdr:nvSpPr>
          <xdr:cNvPr id="574459" name="Horizontal Scroll 23">
            <a:hlinkClick xmlns:r="http://schemas.openxmlformats.org/officeDocument/2006/relationships" r:id="rId1"/>
          </xdr:cNvPr>
          <xdr:cNvSpPr>
            <a:spLocks noChangeArrowheads="1"/>
          </xdr:cNvSpPr>
        </xdr:nvSpPr>
        <xdr:spPr bwMode="auto">
          <a:xfrm>
            <a:off x="11820763" y="288083"/>
            <a:ext cx="1736512" cy="359271"/>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4460" name="Rectangle 24">
            <a:hlinkClick xmlns:r="http://schemas.openxmlformats.org/officeDocument/2006/relationships" r:id="rId2"/>
          </xdr:cNvPr>
          <xdr:cNvSpPr>
            <a:spLocks noChangeArrowheads="1"/>
          </xdr:cNvSpPr>
        </xdr:nvSpPr>
        <xdr:spPr bwMode="auto">
          <a:xfrm>
            <a:off x="11853945" y="1122106"/>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4461" name="Rectangle 25">
            <a:hlinkClick xmlns:r="http://schemas.openxmlformats.org/officeDocument/2006/relationships" r:id="rId3"/>
          </xdr:cNvPr>
          <xdr:cNvSpPr>
            <a:spLocks noChangeArrowheads="1"/>
          </xdr:cNvSpPr>
        </xdr:nvSpPr>
        <xdr:spPr bwMode="auto">
          <a:xfrm>
            <a:off x="11853945" y="1519870"/>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4462" name="Rectangle 46">
            <a:hlinkClick xmlns:r="http://schemas.openxmlformats.org/officeDocument/2006/relationships" r:id="rId4"/>
          </xdr:cNvPr>
          <xdr:cNvSpPr>
            <a:spLocks noChangeArrowheads="1"/>
          </xdr:cNvSpPr>
        </xdr:nvSpPr>
        <xdr:spPr bwMode="auto">
          <a:xfrm>
            <a:off x="11842884" y="2315399"/>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4463" name="Rectangle 47">
            <a:hlinkClick xmlns:r="http://schemas.openxmlformats.org/officeDocument/2006/relationships" r:id="rId5"/>
          </xdr:cNvPr>
          <xdr:cNvSpPr>
            <a:spLocks noChangeArrowheads="1"/>
          </xdr:cNvSpPr>
        </xdr:nvSpPr>
        <xdr:spPr bwMode="auto">
          <a:xfrm>
            <a:off x="11842884" y="2700333"/>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2112" name="Rectangle 48">
            <a:hlinkClick xmlns:r="http://schemas.openxmlformats.org/officeDocument/2006/relationships" r:id="rId6"/>
          </xdr:cNvPr>
          <xdr:cNvSpPr>
            <a:spLocks noChangeArrowheads="1"/>
          </xdr:cNvSpPr>
        </xdr:nvSpPr>
        <xdr:spPr bwMode="auto">
          <a:xfrm>
            <a:off x="11842884" y="3470200"/>
            <a:ext cx="1736512"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2113" name="Rectangle 49">
            <a:hlinkClick xmlns:r="http://schemas.openxmlformats.org/officeDocument/2006/relationships" r:id="rId7"/>
          </xdr:cNvPr>
          <xdr:cNvSpPr>
            <a:spLocks noChangeArrowheads="1"/>
          </xdr:cNvSpPr>
        </xdr:nvSpPr>
        <xdr:spPr bwMode="auto">
          <a:xfrm>
            <a:off x="11842884" y="3855133"/>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2114" name="Rectangle 50">
            <a:hlinkClick xmlns:r="http://schemas.openxmlformats.org/officeDocument/2006/relationships" r:id="rId8"/>
          </xdr:cNvPr>
          <xdr:cNvSpPr>
            <a:spLocks noChangeArrowheads="1"/>
          </xdr:cNvSpPr>
        </xdr:nvSpPr>
        <xdr:spPr bwMode="auto">
          <a:xfrm>
            <a:off x="11831824" y="6216058"/>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2115" name="Rectangle 51">
            <a:hlinkClick xmlns:r="http://schemas.openxmlformats.org/officeDocument/2006/relationships" r:id="rId9"/>
          </xdr:cNvPr>
          <xdr:cNvSpPr>
            <a:spLocks noChangeArrowheads="1"/>
          </xdr:cNvSpPr>
        </xdr:nvSpPr>
        <xdr:spPr bwMode="auto">
          <a:xfrm>
            <a:off x="12019854" y="4227235"/>
            <a:ext cx="1559543" cy="359271"/>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2116" name="Rectangle 52">
            <a:hlinkClick xmlns:r="http://schemas.openxmlformats.org/officeDocument/2006/relationships" r:id="rId10"/>
          </xdr:cNvPr>
          <xdr:cNvSpPr>
            <a:spLocks noChangeArrowheads="1"/>
          </xdr:cNvSpPr>
        </xdr:nvSpPr>
        <xdr:spPr bwMode="auto">
          <a:xfrm>
            <a:off x="12019854" y="4637831"/>
            <a:ext cx="1559543" cy="34644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2117" name="Rectangle 53">
            <a:hlinkClick xmlns:r="http://schemas.openxmlformats.org/officeDocument/2006/relationships" r:id="rId11"/>
          </xdr:cNvPr>
          <xdr:cNvSpPr>
            <a:spLocks noChangeArrowheads="1"/>
          </xdr:cNvSpPr>
        </xdr:nvSpPr>
        <xdr:spPr bwMode="auto">
          <a:xfrm>
            <a:off x="12019854" y="5035596"/>
            <a:ext cx="1559543" cy="35927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2118" name="Rectangle 54">
            <a:hlinkClick xmlns:r="http://schemas.openxmlformats.org/officeDocument/2006/relationships" r:id="rId12"/>
          </xdr:cNvPr>
          <xdr:cNvSpPr>
            <a:spLocks noChangeArrowheads="1"/>
          </xdr:cNvSpPr>
        </xdr:nvSpPr>
        <xdr:spPr bwMode="auto">
          <a:xfrm>
            <a:off x="12019854" y="5420529"/>
            <a:ext cx="1559543" cy="359271"/>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2119" name="Rectangle 55">
            <a:hlinkClick xmlns:r="http://schemas.openxmlformats.org/officeDocument/2006/relationships" r:id="rId13"/>
          </xdr:cNvPr>
          <xdr:cNvSpPr>
            <a:spLocks noChangeArrowheads="1"/>
          </xdr:cNvSpPr>
        </xdr:nvSpPr>
        <xdr:spPr bwMode="auto">
          <a:xfrm>
            <a:off x="11997732" y="6613823"/>
            <a:ext cx="1559543" cy="37210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2120" name="Rectangle 56">
            <a:hlinkClick xmlns:r="http://schemas.openxmlformats.org/officeDocument/2006/relationships" r:id="rId14"/>
          </xdr:cNvPr>
          <xdr:cNvSpPr>
            <a:spLocks noChangeArrowheads="1"/>
          </xdr:cNvSpPr>
        </xdr:nvSpPr>
        <xdr:spPr bwMode="auto">
          <a:xfrm>
            <a:off x="11997732" y="7024419"/>
            <a:ext cx="1559543"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2121" name="Rectangle 57">
            <a:hlinkClick xmlns:r="http://schemas.openxmlformats.org/officeDocument/2006/relationships" r:id="rId15"/>
          </xdr:cNvPr>
          <xdr:cNvSpPr>
            <a:spLocks noChangeArrowheads="1"/>
          </xdr:cNvSpPr>
        </xdr:nvSpPr>
        <xdr:spPr bwMode="auto">
          <a:xfrm>
            <a:off x="11997732" y="7409352"/>
            <a:ext cx="1559543"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2122" name="Rectangle 58">
            <a:hlinkClick xmlns:r="http://schemas.openxmlformats.org/officeDocument/2006/relationships" r:id="rId16"/>
          </xdr:cNvPr>
          <xdr:cNvSpPr>
            <a:spLocks noChangeArrowheads="1"/>
          </xdr:cNvSpPr>
        </xdr:nvSpPr>
        <xdr:spPr bwMode="auto">
          <a:xfrm>
            <a:off x="11853945" y="698679"/>
            <a:ext cx="1736512" cy="37210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2123" name="Rectangle 59">
            <a:hlinkClick xmlns:r="http://schemas.openxmlformats.org/officeDocument/2006/relationships" r:id="rId17"/>
          </xdr:cNvPr>
          <xdr:cNvSpPr>
            <a:spLocks noChangeArrowheads="1"/>
          </xdr:cNvSpPr>
        </xdr:nvSpPr>
        <xdr:spPr bwMode="auto">
          <a:xfrm>
            <a:off x="11853945" y="1917635"/>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2124" name="Rectangle 60">
            <a:hlinkClick xmlns:r="http://schemas.openxmlformats.org/officeDocument/2006/relationships" r:id="rId18"/>
          </xdr:cNvPr>
          <xdr:cNvSpPr>
            <a:spLocks noChangeArrowheads="1"/>
          </xdr:cNvSpPr>
        </xdr:nvSpPr>
        <xdr:spPr bwMode="auto">
          <a:xfrm>
            <a:off x="11842884" y="3085266"/>
            <a:ext cx="1736512"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2125" name="Rectangle 61">
            <a:hlinkClick xmlns:r="http://schemas.openxmlformats.org/officeDocument/2006/relationships" r:id="rId19"/>
          </xdr:cNvPr>
          <xdr:cNvSpPr>
            <a:spLocks noChangeArrowheads="1"/>
          </xdr:cNvSpPr>
        </xdr:nvSpPr>
        <xdr:spPr bwMode="auto">
          <a:xfrm>
            <a:off x="11831824" y="7807117"/>
            <a:ext cx="1747573" cy="35927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2126" name="Rectangle 62">
            <a:hlinkClick xmlns:r="http://schemas.openxmlformats.org/officeDocument/2006/relationships" r:id="rId20"/>
          </xdr:cNvPr>
          <xdr:cNvSpPr>
            <a:spLocks noChangeArrowheads="1"/>
          </xdr:cNvSpPr>
        </xdr:nvSpPr>
        <xdr:spPr bwMode="auto">
          <a:xfrm>
            <a:off x="12008793" y="5805463"/>
            <a:ext cx="1559543" cy="359271"/>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2070100</xdr:colOff>
      <xdr:row>12</xdr:row>
      <xdr:rowOff>127000</xdr:rowOff>
    </xdr:to>
    <xdr:grpSp>
      <xdr:nvGrpSpPr>
        <xdr:cNvPr id="603235" name="Group 22"/>
        <xdr:cNvGrpSpPr>
          <a:grpSpLocks/>
        </xdr:cNvGrpSpPr>
      </xdr:nvGrpSpPr>
      <xdr:grpSpPr bwMode="auto">
        <a:xfrm>
          <a:off x="254000" y="152400"/>
          <a:ext cx="2032000" cy="7759700"/>
          <a:chOff x="11820763" y="288083"/>
          <a:chExt cx="1769694" cy="7878305"/>
        </a:xfrm>
      </xdr:grpSpPr>
      <xdr:sp macro="" textlink="">
        <xdr:nvSpPr>
          <xdr:cNvPr id="575483" name="Horizontal Scroll 23">
            <a:hlinkClick xmlns:r="http://schemas.openxmlformats.org/officeDocument/2006/relationships" r:id="rId1"/>
          </xdr:cNvPr>
          <xdr:cNvSpPr>
            <a:spLocks noChangeArrowheads="1"/>
          </xdr:cNvSpPr>
        </xdr:nvSpPr>
        <xdr:spPr bwMode="auto">
          <a:xfrm>
            <a:off x="11820763" y="288083"/>
            <a:ext cx="1736512" cy="36103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5484" name="Rectangle 44">
            <a:hlinkClick xmlns:r="http://schemas.openxmlformats.org/officeDocument/2006/relationships" r:id="rId2"/>
          </xdr:cNvPr>
          <xdr:cNvSpPr>
            <a:spLocks noChangeArrowheads="1"/>
          </xdr:cNvSpPr>
        </xdr:nvSpPr>
        <xdr:spPr bwMode="auto">
          <a:xfrm>
            <a:off x="11853945" y="1113306"/>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5485" name="Rectangle 45">
            <a:hlinkClick xmlns:r="http://schemas.openxmlformats.org/officeDocument/2006/relationships" r:id="rId3"/>
          </xdr:cNvPr>
          <xdr:cNvSpPr>
            <a:spLocks noChangeArrowheads="1"/>
          </xdr:cNvSpPr>
        </xdr:nvSpPr>
        <xdr:spPr bwMode="auto">
          <a:xfrm>
            <a:off x="11853945" y="1513024"/>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5486" name="Rectangle 46">
            <a:hlinkClick xmlns:r="http://schemas.openxmlformats.org/officeDocument/2006/relationships" r:id="rId4"/>
          </xdr:cNvPr>
          <xdr:cNvSpPr>
            <a:spLocks noChangeArrowheads="1"/>
          </xdr:cNvSpPr>
        </xdr:nvSpPr>
        <xdr:spPr bwMode="auto">
          <a:xfrm>
            <a:off x="11842884" y="2312459"/>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5487" name="Rectangle 47">
            <a:hlinkClick xmlns:r="http://schemas.openxmlformats.org/officeDocument/2006/relationships" r:id="rId5"/>
          </xdr:cNvPr>
          <xdr:cNvSpPr>
            <a:spLocks noChangeArrowheads="1"/>
          </xdr:cNvSpPr>
        </xdr:nvSpPr>
        <xdr:spPr bwMode="auto">
          <a:xfrm>
            <a:off x="11842884" y="2699283"/>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3136" name="Rectangle 48">
            <a:hlinkClick xmlns:r="http://schemas.openxmlformats.org/officeDocument/2006/relationships" r:id="rId6"/>
          </xdr:cNvPr>
          <xdr:cNvSpPr>
            <a:spLocks noChangeArrowheads="1"/>
          </xdr:cNvSpPr>
        </xdr:nvSpPr>
        <xdr:spPr bwMode="auto">
          <a:xfrm>
            <a:off x="11842884" y="3472930"/>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3137" name="Rectangle 49">
            <a:hlinkClick xmlns:r="http://schemas.openxmlformats.org/officeDocument/2006/relationships" r:id="rId7"/>
          </xdr:cNvPr>
          <xdr:cNvSpPr>
            <a:spLocks noChangeArrowheads="1"/>
          </xdr:cNvSpPr>
        </xdr:nvSpPr>
        <xdr:spPr bwMode="auto">
          <a:xfrm>
            <a:off x="11842884" y="3846859"/>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3138" name="Rectangle 50">
            <a:hlinkClick xmlns:r="http://schemas.openxmlformats.org/officeDocument/2006/relationships" r:id="rId8"/>
          </xdr:cNvPr>
          <xdr:cNvSpPr>
            <a:spLocks noChangeArrowheads="1"/>
          </xdr:cNvSpPr>
        </xdr:nvSpPr>
        <xdr:spPr bwMode="auto">
          <a:xfrm>
            <a:off x="11831824" y="6219376"/>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3139" name="Rectangle 51">
            <a:hlinkClick xmlns:r="http://schemas.openxmlformats.org/officeDocument/2006/relationships" r:id="rId9"/>
          </xdr:cNvPr>
          <xdr:cNvSpPr>
            <a:spLocks noChangeArrowheads="1"/>
          </xdr:cNvSpPr>
        </xdr:nvSpPr>
        <xdr:spPr bwMode="auto">
          <a:xfrm>
            <a:off x="12019854" y="4233683"/>
            <a:ext cx="1559543" cy="36103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3140" name="Rectangle 52">
            <a:hlinkClick xmlns:r="http://schemas.openxmlformats.org/officeDocument/2006/relationships" r:id="rId10"/>
          </xdr:cNvPr>
          <xdr:cNvSpPr>
            <a:spLocks noChangeArrowheads="1"/>
          </xdr:cNvSpPr>
        </xdr:nvSpPr>
        <xdr:spPr bwMode="auto">
          <a:xfrm>
            <a:off x="12019854" y="4646294"/>
            <a:ext cx="1559543" cy="348141"/>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3141" name="Rectangle 53">
            <a:hlinkClick xmlns:r="http://schemas.openxmlformats.org/officeDocument/2006/relationships" r:id="rId11"/>
          </xdr:cNvPr>
          <xdr:cNvSpPr>
            <a:spLocks noChangeArrowheads="1"/>
          </xdr:cNvSpPr>
        </xdr:nvSpPr>
        <xdr:spPr bwMode="auto">
          <a:xfrm>
            <a:off x="12019854" y="5046012"/>
            <a:ext cx="1559543" cy="34814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3142" name="Rectangle 54">
            <a:hlinkClick xmlns:r="http://schemas.openxmlformats.org/officeDocument/2006/relationships" r:id="rId12"/>
          </xdr:cNvPr>
          <xdr:cNvSpPr>
            <a:spLocks noChangeArrowheads="1"/>
          </xdr:cNvSpPr>
        </xdr:nvSpPr>
        <xdr:spPr bwMode="auto">
          <a:xfrm>
            <a:off x="12019854" y="5419941"/>
            <a:ext cx="1559543" cy="36103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3143" name="Rectangle 55">
            <a:hlinkClick xmlns:r="http://schemas.openxmlformats.org/officeDocument/2006/relationships" r:id="rId13"/>
          </xdr:cNvPr>
          <xdr:cNvSpPr>
            <a:spLocks noChangeArrowheads="1"/>
          </xdr:cNvSpPr>
        </xdr:nvSpPr>
        <xdr:spPr bwMode="auto">
          <a:xfrm>
            <a:off x="11997732" y="6619094"/>
            <a:ext cx="1559543" cy="36103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3144" name="Rectangle 56">
            <a:hlinkClick xmlns:r="http://schemas.openxmlformats.org/officeDocument/2006/relationships" r:id="rId14"/>
          </xdr:cNvPr>
          <xdr:cNvSpPr>
            <a:spLocks noChangeArrowheads="1"/>
          </xdr:cNvSpPr>
        </xdr:nvSpPr>
        <xdr:spPr bwMode="auto">
          <a:xfrm>
            <a:off x="11997732" y="7018812"/>
            <a:ext cx="155954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3145" name="Rectangle 57">
            <a:hlinkClick xmlns:r="http://schemas.openxmlformats.org/officeDocument/2006/relationships" r:id="rId15"/>
          </xdr:cNvPr>
          <xdr:cNvSpPr>
            <a:spLocks noChangeArrowheads="1"/>
          </xdr:cNvSpPr>
        </xdr:nvSpPr>
        <xdr:spPr bwMode="auto">
          <a:xfrm>
            <a:off x="11997732" y="7418529"/>
            <a:ext cx="155954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3146" name="Rectangle 58">
            <a:hlinkClick xmlns:r="http://schemas.openxmlformats.org/officeDocument/2006/relationships" r:id="rId16"/>
          </xdr:cNvPr>
          <xdr:cNvSpPr>
            <a:spLocks noChangeArrowheads="1"/>
          </xdr:cNvSpPr>
        </xdr:nvSpPr>
        <xdr:spPr bwMode="auto">
          <a:xfrm>
            <a:off x="11853945" y="700695"/>
            <a:ext cx="1736512"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3147" name="Rectangle 59">
            <a:hlinkClick xmlns:r="http://schemas.openxmlformats.org/officeDocument/2006/relationships" r:id="rId17"/>
          </xdr:cNvPr>
          <xdr:cNvSpPr>
            <a:spLocks noChangeArrowheads="1"/>
          </xdr:cNvSpPr>
        </xdr:nvSpPr>
        <xdr:spPr bwMode="auto">
          <a:xfrm>
            <a:off x="11853945" y="1912742"/>
            <a:ext cx="1736512"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3148" name="Rectangle 60">
            <a:hlinkClick xmlns:r="http://schemas.openxmlformats.org/officeDocument/2006/relationships" r:id="rId18"/>
          </xdr:cNvPr>
          <xdr:cNvSpPr>
            <a:spLocks noChangeArrowheads="1"/>
          </xdr:cNvSpPr>
        </xdr:nvSpPr>
        <xdr:spPr bwMode="auto">
          <a:xfrm>
            <a:off x="11842884" y="3073212"/>
            <a:ext cx="1736512"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3149" name="Rectangle 61">
            <a:hlinkClick xmlns:r="http://schemas.openxmlformats.org/officeDocument/2006/relationships" r:id="rId19"/>
          </xdr:cNvPr>
          <xdr:cNvSpPr>
            <a:spLocks noChangeArrowheads="1"/>
          </xdr:cNvSpPr>
        </xdr:nvSpPr>
        <xdr:spPr bwMode="auto">
          <a:xfrm>
            <a:off x="11831824" y="7805353"/>
            <a:ext cx="1747573"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3150" name="Rectangle 62">
            <a:hlinkClick xmlns:r="http://schemas.openxmlformats.org/officeDocument/2006/relationships" r:id="rId20"/>
          </xdr:cNvPr>
          <xdr:cNvSpPr>
            <a:spLocks noChangeArrowheads="1"/>
          </xdr:cNvSpPr>
        </xdr:nvSpPr>
        <xdr:spPr bwMode="auto">
          <a:xfrm>
            <a:off x="12008793" y="5806765"/>
            <a:ext cx="1559543" cy="36103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2108200</xdr:colOff>
      <xdr:row>21</xdr:row>
      <xdr:rowOff>190500</xdr:rowOff>
    </xdr:to>
    <xdr:grpSp>
      <xdr:nvGrpSpPr>
        <xdr:cNvPr id="604262" name="Group 22"/>
        <xdr:cNvGrpSpPr>
          <a:grpSpLocks/>
        </xdr:cNvGrpSpPr>
      </xdr:nvGrpSpPr>
      <xdr:grpSpPr bwMode="auto">
        <a:xfrm>
          <a:off x="302260" y="111760"/>
          <a:ext cx="2019300" cy="8816340"/>
          <a:chOff x="11820763" y="288083"/>
          <a:chExt cx="1769694" cy="7878305"/>
        </a:xfrm>
      </xdr:grpSpPr>
      <xdr:sp macro="" textlink="">
        <xdr:nvSpPr>
          <xdr:cNvPr id="576510" name="Horizontal Scroll 23">
            <a:hlinkClick xmlns:r="http://schemas.openxmlformats.org/officeDocument/2006/relationships" r:id="rId1"/>
          </xdr:cNvPr>
          <xdr:cNvSpPr>
            <a:spLocks noChangeArrowheads="1"/>
          </xdr:cNvSpPr>
        </xdr:nvSpPr>
        <xdr:spPr bwMode="auto">
          <a:xfrm>
            <a:off x="11820763" y="288083"/>
            <a:ext cx="1736304" cy="36431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6511" name="Rectangle 24">
            <a:hlinkClick xmlns:r="http://schemas.openxmlformats.org/officeDocument/2006/relationships" r:id="rId2"/>
          </xdr:cNvPr>
          <xdr:cNvSpPr>
            <a:spLocks noChangeArrowheads="1"/>
          </xdr:cNvSpPr>
        </xdr:nvSpPr>
        <xdr:spPr bwMode="auto">
          <a:xfrm>
            <a:off x="11854153" y="1119176"/>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604160" name="Rectangle 25">
            <a:hlinkClick xmlns:r="http://schemas.openxmlformats.org/officeDocument/2006/relationships" r:id="rId3"/>
          </xdr:cNvPr>
          <xdr:cNvSpPr>
            <a:spLocks noChangeArrowheads="1"/>
          </xdr:cNvSpPr>
        </xdr:nvSpPr>
        <xdr:spPr bwMode="auto">
          <a:xfrm>
            <a:off x="11854153" y="1517645"/>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604161" name="Rectangle 26">
            <a:hlinkClick xmlns:r="http://schemas.openxmlformats.org/officeDocument/2006/relationships" r:id="rId4"/>
          </xdr:cNvPr>
          <xdr:cNvSpPr>
            <a:spLocks noChangeArrowheads="1"/>
          </xdr:cNvSpPr>
        </xdr:nvSpPr>
        <xdr:spPr bwMode="auto">
          <a:xfrm>
            <a:off x="11843023" y="2303199"/>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604162" name="Rectangle 27">
            <a:hlinkClick xmlns:r="http://schemas.openxmlformats.org/officeDocument/2006/relationships" r:id="rId5"/>
          </xdr:cNvPr>
          <xdr:cNvSpPr>
            <a:spLocks noChangeArrowheads="1"/>
          </xdr:cNvSpPr>
        </xdr:nvSpPr>
        <xdr:spPr bwMode="auto">
          <a:xfrm>
            <a:off x="11843023" y="2701668"/>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4163" name="Rectangle 28">
            <a:hlinkClick xmlns:r="http://schemas.openxmlformats.org/officeDocument/2006/relationships" r:id="rId6"/>
          </xdr:cNvPr>
          <xdr:cNvSpPr>
            <a:spLocks noChangeArrowheads="1"/>
          </xdr:cNvSpPr>
        </xdr:nvSpPr>
        <xdr:spPr bwMode="auto">
          <a:xfrm>
            <a:off x="11843023" y="3464452"/>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4164" name="Rectangle 29">
            <a:hlinkClick xmlns:r="http://schemas.openxmlformats.org/officeDocument/2006/relationships" r:id="rId7"/>
          </xdr:cNvPr>
          <xdr:cNvSpPr>
            <a:spLocks noChangeArrowheads="1"/>
          </xdr:cNvSpPr>
        </xdr:nvSpPr>
        <xdr:spPr bwMode="auto">
          <a:xfrm>
            <a:off x="11843023" y="3851536"/>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4165" name="Rectangle 30">
            <a:hlinkClick xmlns:r="http://schemas.openxmlformats.org/officeDocument/2006/relationships" r:id="rId8"/>
          </xdr:cNvPr>
          <xdr:cNvSpPr>
            <a:spLocks noChangeArrowheads="1"/>
          </xdr:cNvSpPr>
        </xdr:nvSpPr>
        <xdr:spPr bwMode="auto">
          <a:xfrm>
            <a:off x="11831893" y="6219581"/>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4166" name="Rectangle 31">
            <a:hlinkClick xmlns:r="http://schemas.openxmlformats.org/officeDocument/2006/relationships" r:id="rId9"/>
          </xdr:cNvPr>
          <xdr:cNvSpPr>
            <a:spLocks noChangeArrowheads="1"/>
          </xdr:cNvSpPr>
        </xdr:nvSpPr>
        <xdr:spPr bwMode="auto">
          <a:xfrm>
            <a:off x="12021106" y="4227236"/>
            <a:ext cx="1558221" cy="36431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4167" name="Rectangle 32">
            <a:hlinkClick xmlns:r="http://schemas.openxmlformats.org/officeDocument/2006/relationships" r:id="rId10"/>
          </xdr:cNvPr>
          <xdr:cNvSpPr>
            <a:spLocks noChangeArrowheads="1"/>
          </xdr:cNvSpPr>
        </xdr:nvSpPr>
        <xdr:spPr bwMode="auto">
          <a:xfrm>
            <a:off x="12021106" y="4637090"/>
            <a:ext cx="1558221" cy="35293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4168" name="Rectangle 33">
            <a:hlinkClick xmlns:r="http://schemas.openxmlformats.org/officeDocument/2006/relationships" r:id="rId11"/>
          </xdr:cNvPr>
          <xdr:cNvSpPr>
            <a:spLocks noChangeArrowheads="1"/>
          </xdr:cNvSpPr>
        </xdr:nvSpPr>
        <xdr:spPr bwMode="auto">
          <a:xfrm>
            <a:off x="12021106" y="5046944"/>
            <a:ext cx="1558221" cy="34154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4169" name="Rectangle 34">
            <a:hlinkClick xmlns:r="http://schemas.openxmlformats.org/officeDocument/2006/relationships" r:id="rId12"/>
          </xdr:cNvPr>
          <xdr:cNvSpPr>
            <a:spLocks noChangeArrowheads="1"/>
          </xdr:cNvSpPr>
        </xdr:nvSpPr>
        <xdr:spPr bwMode="auto">
          <a:xfrm>
            <a:off x="12021106" y="5422643"/>
            <a:ext cx="1558221" cy="36431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4170" name="Rectangle 35">
            <a:hlinkClick xmlns:r="http://schemas.openxmlformats.org/officeDocument/2006/relationships" r:id="rId13"/>
          </xdr:cNvPr>
          <xdr:cNvSpPr>
            <a:spLocks noChangeArrowheads="1"/>
          </xdr:cNvSpPr>
        </xdr:nvSpPr>
        <xdr:spPr bwMode="auto">
          <a:xfrm>
            <a:off x="11998845" y="6618051"/>
            <a:ext cx="1558221" cy="36431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4171" name="Rectangle 36">
            <a:hlinkClick xmlns:r="http://schemas.openxmlformats.org/officeDocument/2006/relationships" r:id="rId14"/>
          </xdr:cNvPr>
          <xdr:cNvSpPr>
            <a:spLocks noChangeArrowheads="1"/>
          </xdr:cNvSpPr>
        </xdr:nvSpPr>
        <xdr:spPr bwMode="auto">
          <a:xfrm>
            <a:off x="11998845" y="7016520"/>
            <a:ext cx="1558221"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4172" name="Rectangle 37">
            <a:hlinkClick xmlns:r="http://schemas.openxmlformats.org/officeDocument/2006/relationships" r:id="rId15"/>
          </xdr:cNvPr>
          <xdr:cNvSpPr>
            <a:spLocks noChangeArrowheads="1"/>
          </xdr:cNvSpPr>
        </xdr:nvSpPr>
        <xdr:spPr bwMode="auto">
          <a:xfrm>
            <a:off x="11998845" y="7414989"/>
            <a:ext cx="1558221"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4173" name="Rectangle 38">
            <a:hlinkClick xmlns:r="http://schemas.openxmlformats.org/officeDocument/2006/relationships" r:id="rId16"/>
          </xdr:cNvPr>
          <xdr:cNvSpPr>
            <a:spLocks noChangeArrowheads="1"/>
          </xdr:cNvSpPr>
        </xdr:nvSpPr>
        <xdr:spPr bwMode="auto">
          <a:xfrm>
            <a:off x="11854153" y="697937"/>
            <a:ext cx="1736304" cy="37570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4174" name="Rectangle 39">
            <a:hlinkClick xmlns:r="http://schemas.openxmlformats.org/officeDocument/2006/relationships" r:id="rId17"/>
          </xdr:cNvPr>
          <xdr:cNvSpPr>
            <a:spLocks noChangeArrowheads="1"/>
          </xdr:cNvSpPr>
        </xdr:nvSpPr>
        <xdr:spPr bwMode="auto">
          <a:xfrm>
            <a:off x="11854153" y="1916114"/>
            <a:ext cx="1736304" cy="35293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4175" name="Rectangle 40">
            <a:hlinkClick xmlns:r="http://schemas.openxmlformats.org/officeDocument/2006/relationships" r:id="rId18"/>
          </xdr:cNvPr>
          <xdr:cNvSpPr>
            <a:spLocks noChangeArrowheads="1"/>
          </xdr:cNvSpPr>
        </xdr:nvSpPr>
        <xdr:spPr bwMode="auto">
          <a:xfrm>
            <a:off x="11843023" y="3077367"/>
            <a:ext cx="173630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4176" name="Rectangle 41">
            <a:hlinkClick xmlns:r="http://schemas.openxmlformats.org/officeDocument/2006/relationships" r:id="rId19"/>
          </xdr:cNvPr>
          <xdr:cNvSpPr>
            <a:spLocks noChangeArrowheads="1"/>
          </xdr:cNvSpPr>
        </xdr:nvSpPr>
        <xdr:spPr bwMode="auto">
          <a:xfrm>
            <a:off x="11831893" y="7802073"/>
            <a:ext cx="1747434" cy="36431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4177" name="Rectangle 62">
            <a:hlinkClick xmlns:r="http://schemas.openxmlformats.org/officeDocument/2006/relationships" r:id="rId20"/>
          </xdr:cNvPr>
          <xdr:cNvSpPr>
            <a:spLocks noChangeArrowheads="1"/>
          </xdr:cNvSpPr>
        </xdr:nvSpPr>
        <xdr:spPr bwMode="auto">
          <a:xfrm>
            <a:off x="12009976" y="5798343"/>
            <a:ext cx="1558221" cy="36431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23</xdr:row>
      <xdr:rowOff>203200</xdr:rowOff>
    </xdr:from>
    <xdr:to>
      <xdr:col>7</xdr:col>
      <xdr:colOff>393700</xdr:colOff>
      <xdr:row>26</xdr:row>
      <xdr:rowOff>139700</xdr:rowOff>
    </xdr:to>
    <xdr:sp macro="" textlink="">
      <xdr:nvSpPr>
        <xdr:cNvPr id="591570" name="Rectangle 2">
          <a:hlinkClick xmlns:r="http://schemas.openxmlformats.org/officeDocument/2006/relationships" r:id="rId1"/>
        </xdr:cNvPr>
        <xdr:cNvSpPr>
          <a:spLocks noChangeArrowheads="1"/>
        </xdr:cNvSpPr>
      </xdr:nvSpPr>
      <xdr:spPr bwMode="auto">
        <a:xfrm>
          <a:off x="2336800" y="5194300"/>
          <a:ext cx="2628900" cy="927100"/>
        </a:xfrm>
        <a:prstGeom prst="rect">
          <a:avLst/>
        </a:prstGeom>
        <a:gradFill rotWithShape="1">
          <a:gsLst>
            <a:gs pos="0">
              <a:srgbClr val="953735"/>
            </a:gs>
            <a:gs pos="80000">
              <a:srgbClr val="CB3D3A"/>
            </a:gs>
            <a:gs pos="100000">
              <a:srgbClr val="CE3B37"/>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VAST</a:t>
          </a:r>
        </a:p>
      </xdr:txBody>
    </xdr:sp>
    <xdr:clientData/>
  </xdr:twoCellAnchor>
  <xdr:twoCellAnchor>
    <xdr:from>
      <xdr:col>3</xdr:col>
      <xdr:colOff>190500</xdr:colOff>
      <xdr:row>11</xdr:row>
      <xdr:rowOff>63500</xdr:rowOff>
    </xdr:from>
    <xdr:to>
      <xdr:col>7</xdr:col>
      <xdr:colOff>393700</xdr:colOff>
      <xdr:row>16</xdr:row>
      <xdr:rowOff>152400</xdr:rowOff>
    </xdr:to>
    <xdr:sp macro="" textlink="">
      <xdr:nvSpPr>
        <xdr:cNvPr id="591571" name="Rectangle 3">
          <a:hlinkClick xmlns:r="http://schemas.openxmlformats.org/officeDocument/2006/relationships" r:id="rId2"/>
        </xdr:cNvPr>
        <xdr:cNvSpPr>
          <a:spLocks noChangeArrowheads="1"/>
        </xdr:cNvSpPr>
      </xdr:nvSpPr>
      <xdr:spPr bwMode="auto">
        <a:xfrm>
          <a:off x="2336800" y="3149600"/>
          <a:ext cx="2628900" cy="927100"/>
        </a:xfrm>
        <a:prstGeom prst="rect">
          <a:avLst/>
        </a:prstGeom>
        <a:gradFill rotWithShape="1">
          <a:gsLst>
            <a:gs pos="0">
              <a:srgbClr val="769535"/>
            </a:gs>
            <a:gs pos="80000">
              <a:srgbClr val="9BC348"/>
            </a:gs>
            <a:gs pos="100000">
              <a:srgbClr val="9CC74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SPA</a:t>
          </a:r>
        </a:p>
      </xdr:txBody>
    </xdr:sp>
    <xdr:clientData/>
  </xdr:twoCellAnchor>
  <xdr:twoCellAnchor>
    <xdr:from>
      <xdr:col>3</xdr:col>
      <xdr:colOff>381000</xdr:colOff>
      <xdr:row>5</xdr:row>
      <xdr:rowOff>114300</xdr:rowOff>
    </xdr:from>
    <xdr:to>
      <xdr:col>7</xdr:col>
      <xdr:colOff>393700</xdr:colOff>
      <xdr:row>10</xdr:row>
      <xdr:rowOff>127000</xdr:rowOff>
    </xdr:to>
    <xdr:sp macro="" textlink="">
      <xdr:nvSpPr>
        <xdr:cNvPr id="591572" name="Rectangle 4">
          <a:hlinkClick xmlns:r="http://schemas.openxmlformats.org/officeDocument/2006/relationships" r:id="rId3"/>
        </xdr:cNvPr>
        <xdr:cNvSpPr>
          <a:spLocks noChangeArrowheads="1"/>
        </xdr:cNvSpPr>
      </xdr:nvSpPr>
      <xdr:spPr bwMode="auto">
        <a:xfrm>
          <a:off x="2336800" y="2120900"/>
          <a:ext cx="2628900" cy="927100"/>
        </a:xfrm>
        <a:prstGeom prst="rect">
          <a:avLst/>
        </a:prstGeom>
        <a:gradFill rotWithShape="1">
          <a:gsLst>
            <a:gs pos="0">
              <a:srgbClr val="604A7B"/>
            </a:gs>
            <a:gs pos="80000">
              <a:srgbClr val="7B58A6"/>
            </a:gs>
            <a:gs pos="100000">
              <a:srgbClr val="7B57A8"/>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PCPP</a:t>
          </a:r>
        </a:p>
      </xdr:txBody>
    </xdr:sp>
    <xdr:clientData/>
  </xdr:twoCellAnchor>
  <xdr:twoCellAnchor>
    <xdr:from>
      <xdr:col>4</xdr:col>
      <xdr:colOff>0</xdr:colOff>
      <xdr:row>27</xdr:row>
      <xdr:rowOff>101600</xdr:rowOff>
    </xdr:from>
    <xdr:to>
      <xdr:col>7</xdr:col>
      <xdr:colOff>393700</xdr:colOff>
      <xdr:row>31</xdr:row>
      <xdr:rowOff>165100</xdr:rowOff>
    </xdr:to>
    <xdr:sp macro="" textlink="">
      <xdr:nvSpPr>
        <xdr:cNvPr id="591573" name="Rectangle 5">
          <a:hlinkClick xmlns:r="http://schemas.openxmlformats.org/officeDocument/2006/relationships" r:id="rId4"/>
        </xdr:cNvPr>
        <xdr:cNvSpPr>
          <a:spLocks noChangeArrowheads="1"/>
        </xdr:cNvSpPr>
      </xdr:nvSpPr>
      <xdr:spPr bwMode="auto">
        <a:xfrm>
          <a:off x="2336800" y="6235700"/>
          <a:ext cx="2628900" cy="939800"/>
        </a:xfrm>
        <a:prstGeom prst="rect">
          <a:avLst/>
        </a:prstGeom>
        <a:gradFill rotWithShape="1">
          <a:gsLst>
            <a:gs pos="0">
              <a:srgbClr val="CB6C1D"/>
            </a:gs>
            <a:gs pos="80000">
              <a:srgbClr val="FF8F2A"/>
            </a:gs>
            <a:gs pos="100000">
              <a:srgbClr val="FF8F2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82296" rIns="82296" bIns="82296" anchor="ctr"/>
        <a:lstStyle/>
        <a:p>
          <a:pPr algn="ctr" rtl="0">
            <a:defRPr sz="1000"/>
          </a:pPr>
          <a:r>
            <a:rPr lang="en-US" sz="6000" b="0" i="0" u="none" strike="noStrike" baseline="0">
              <a:solidFill>
                <a:srgbClr val="FFFFFF"/>
              </a:solidFill>
              <a:latin typeface="Calibri"/>
              <a:ea typeface="Calibri"/>
              <a:cs typeface="Calibri"/>
            </a:rPr>
            <a:t>ECPA</a:t>
          </a:r>
        </a:p>
      </xdr:txBody>
    </xdr:sp>
    <xdr:clientData/>
  </xdr:twoCellAnchor>
  <xdr:twoCellAnchor>
    <xdr:from>
      <xdr:col>7</xdr:col>
      <xdr:colOff>498475</xdr:colOff>
      <xdr:row>5</xdr:row>
      <xdr:rowOff>123824</xdr:rowOff>
    </xdr:from>
    <xdr:to>
      <xdr:col>17</xdr:col>
      <xdr:colOff>9576</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498475</xdr:colOff>
      <xdr:row>11</xdr:row>
      <xdr:rowOff>73818</xdr:rowOff>
    </xdr:from>
    <xdr:to>
      <xdr:col>17</xdr:col>
      <xdr:colOff>14592</xdr:colOff>
      <xdr:row>17</xdr:row>
      <xdr:rowOff>5238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498475</xdr:colOff>
      <xdr:row>23</xdr:row>
      <xdr:rowOff>192881</xdr:rowOff>
    </xdr:from>
    <xdr:to>
      <xdr:col>17</xdr:col>
      <xdr:colOff>14592</xdr:colOff>
      <xdr:row>26</xdr:row>
      <xdr:rowOff>140201</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508000</xdr:colOff>
      <xdr:row>27</xdr:row>
      <xdr:rowOff>82550</xdr:rowOff>
    </xdr:from>
    <xdr:to>
      <xdr:col>17</xdr:col>
      <xdr:colOff>36711</xdr:colOff>
      <xdr:row>31</xdr:row>
      <xdr:rowOff>150556</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393700</xdr:colOff>
      <xdr:row>37</xdr:row>
      <xdr:rowOff>139700</xdr:rowOff>
    </xdr:to>
    <xdr:sp macro="" textlink="">
      <xdr:nvSpPr>
        <xdr:cNvPr id="591578" name="Rectangle 41">
          <a:hlinkClick xmlns:r="http://schemas.openxmlformats.org/officeDocument/2006/relationships" r:id="rId5"/>
        </xdr:cNvPr>
        <xdr:cNvSpPr>
          <a:spLocks noChangeArrowheads="1"/>
        </xdr:cNvSpPr>
      </xdr:nvSpPr>
      <xdr:spPr bwMode="auto">
        <a:xfrm>
          <a:off x="2336800" y="7277100"/>
          <a:ext cx="2628900" cy="977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77724" rIns="73152" bIns="77724" anchor="ctr"/>
        <a:lstStyle/>
        <a:p>
          <a:pPr algn="ctr" rtl="0">
            <a:defRPr sz="1000"/>
          </a:pPr>
          <a:r>
            <a:rPr lang="en-US" sz="5400" b="0" i="0" u="none" strike="noStrike" baseline="0">
              <a:solidFill>
                <a:srgbClr val="FFFFFF"/>
              </a:solidFill>
              <a:latin typeface="Calibri"/>
              <a:ea typeface="Calibri"/>
              <a:cs typeface="Calibri"/>
            </a:rPr>
            <a:t>FTF</a:t>
          </a:r>
        </a:p>
        <a:p>
          <a:pPr algn="ctr" rtl="0">
            <a:defRPr sz="1000"/>
          </a:pPr>
          <a:endParaRPr lang="en-US" sz="5400" b="0" i="0" u="none" strike="noStrike" baseline="0">
            <a:solidFill>
              <a:srgbClr val="FFFFFF"/>
            </a:solidFill>
            <a:latin typeface="Calibri"/>
            <a:ea typeface="Calibri"/>
            <a:cs typeface="Calibri"/>
          </a:endParaRPr>
        </a:p>
      </xdr:txBody>
    </xdr:sp>
    <xdr:clientData/>
  </xdr:twoCellAnchor>
  <xdr:twoCellAnchor>
    <xdr:from>
      <xdr:col>7</xdr:col>
      <xdr:colOff>515143</xdr:colOff>
      <xdr:row>31</xdr:row>
      <xdr:rowOff>254794</xdr:rowOff>
    </xdr:from>
    <xdr:to>
      <xdr:col>17</xdr:col>
      <xdr:colOff>23780</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165100</xdr:colOff>
      <xdr:row>17</xdr:row>
      <xdr:rowOff>101600</xdr:rowOff>
    </xdr:from>
    <xdr:to>
      <xdr:col>7</xdr:col>
      <xdr:colOff>393700</xdr:colOff>
      <xdr:row>23</xdr:row>
      <xdr:rowOff>88900</xdr:rowOff>
    </xdr:to>
    <xdr:sp macro="" textlink="">
      <xdr:nvSpPr>
        <xdr:cNvPr id="591580" name="Rectangle 96">
          <a:hlinkClick xmlns:r="http://schemas.openxmlformats.org/officeDocument/2006/relationships" r:id="rId6"/>
        </xdr:cNvPr>
        <xdr:cNvSpPr>
          <a:spLocks noChangeArrowheads="1"/>
        </xdr:cNvSpPr>
      </xdr:nvSpPr>
      <xdr:spPr bwMode="auto">
        <a:xfrm>
          <a:off x="2311400" y="4178300"/>
          <a:ext cx="2654300" cy="901700"/>
        </a:xfrm>
        <a:prstGeom prst="rect">
          <a:avLst/>
        </a:prstGeom>
        <a:gradFill rotWithShape="1">
          <a:gsLst>
            <a:gs pos="0">
              <a:srgbClr val="769535"/>
            </a:gs>
            <a:gs pos="80000">
              <a:srgbClr val="9BC348"/>
            </a:gs>
            <a:gs pos="100000">
              <a:srgbClr val="9CC746"/>
            </a:gs>
          </a:gsLst>
          <a:lin ang="16200000"/>
        </a:gra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50292" rIns="54864" bIns="50292" anchor="ctr"/>
        <a:lstStyle/>
        <a:p>
          <a:pPr algn="ctr" rtl="0">
            <a:defRPr sz="1000"/>
          </a:pPr>
          <a:r>
            <a:rPr lang="en-US" sz="3200" b="0" i="0" u="none" strike="noStrike" baseline="0">
              <a:solidFill>
                <a:srgbClr val="FFFFFF"/>
              </a:solidFill>
              <a:latin typeface="Calibri"/>
              <a:ea typeface="Calibri"/>
              <a:cs typeface="Calibri"/>
            </a:rPr>
            <a:t>Other USAID</a:t>
          </a:r>
        </a:p>
      </xdr:txBody>
    </xdr:sp>
    <xdr:clientData/>
  </xdr:twoCellAnchor>
  <xdr:twoCellAnchor>
    <xdr:from>
      <xdr:col>7</xdr:col>
      <xdr:colOff>471297</xdr:colOff>
      <xdr:row>17</xdr:row>
      <xdr:rowOff>100012</xdr:rowOff>
    </xdr:from>
    <xdr:to>
      <xdr:col>17</xdr:col>
      <xdr:colOff>8</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50800</xdr:colOff>
      <xdr:row>0</xdr:row>
      <xdr:rowOff>114300</xdr:rowOff>
    </xdr:from>
    <xdr:to>
      <xdr:col>2</xdr:col>
      <xdr:colOff>38100</xdr:colOff>
      <xdr:row>34</xdr:row>
      <xdr:rowOff>101600</xdr:rowOff>
    </xdr:to>
    <xdr:grpSp>
      <xdr:nvGrpSpPr>
        <xdr:cNvPr id="591747" name="Group 81"/>
        <xdr:cNvGrpSpPr>
          <a:grpSpLocks/>
        </xdr:cNvGrpSpPr>
      </xdr:nvGrpSpPr>
      <xdr:grpSpPr bwMode="auto">
        <a:xfrm>
          <a:off x="50800" y="114300"/>
          <a:ext cx="2032000" cy="7645400"/>
          <a:chOff x="11820763" y="288083"/>
          <a:chExt cx="1769694" cy="7878305"/>
        </a:xfrm>
      </xdr:grpSpPr>
      <xdr:sp macro="" textlink="">
        <xdr:nvSpPr>
          <xdr:cNvPr id="591583" name="Horizontal Scroll 82">
            <a:hlinkClick xmlns:r="http://schemas.openxmlformats.org/officeDocument/2006/relationships" r:id="rId7"/>
          </xdr:cNvPr>
          <xdr:cNvSpPr>
            <a:spLocks noChangeArrowheads="1"/>
          </xdr:cNvSpPr>
        </xdr:nvSpPr>
        <xdr:spPr bwMode="auto">
          <a:xfrm>
            <a:off x="11820763" y="288083"/>
            <a:ext cx="1736512" cy="366433"/>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1584" name="Rectangle 83">
            <a:hlinkClick xmlns:r="http://schemas.openxmlformats.org/officeDocument/2006/relationships" r:id="rId8"/>
          </xdr:cNvPr>
          <xdr:cNvSpPr>
            <a:spLocks noChangeArrowheads="1"/>
          </xdr:cNvSpPr>
        </xdr:nvSpPr>
        <xdr:spPr bwMode="auto">
          <a:xfrm>
            <a:off x="11853945" y="1112557"/>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1585" name="Rectangle 84">
            <a:hlinkClick xmlns:r="http://schemas.openxmlformats.org/officeDocument/2006/relationships" r:id="rId9"/>
          </xdr:cNvPr>
          <xdr:cNvSpPr>
            <a:spLocks noChangeArrowheads="1"/>
          </xdr:cNvSpPr>
        </xdr:nvSpPr>
        <xdr:spPr bwMode="auto">
          <a:xfrm>
            <a:off x="11853945" y="151825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1586" name="Rectangle 85">
            <a:hlinkClick xmlns:r="http://schemas.openxmlformats.org/officeDocument/2006/relationships" r:id="rId10"/>
          </xdr:cNvPr>
          <xdr:cNvSpPr>
            <a:spLocks noChangeArrowheads="1"/>
          </xdr:cNvSpPr>
        </xdr:nvSpPr>
        <xdr:spPr bwMode="auto">
          <a:xfrm>
            <a:off x="11842884" y="2303463"/>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1587" name="Rectangle 86">
            <a:hlinkClick xmlns:r="http://schemas.openxmlformats.org/officeDocument/2006/relationships" r:id="rId11"/>
          </xdr:cNvPr>
          <xdr:cNvSpPr>
            <a:spLocks noChangeArrowheads="1"/>
          </xdr:cNvSpPr>
        </xdr:nvSpPr>
        <xdr:spPr bwMode="auto">
          <a:xfrm>
            <a:off x="11842884" y="269607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1588" name="Rectangle 87">
            <a:hlinkClick xmlns:r="http://schemas.openxmlformats.org/officeDocument/2006/relationships" r:id="rId12"/>
          </xdr:cNvPr>
          <xdr:cNvSpPr>
            <a:spLocks noChangeArrowheads="1"/>
          </xdr:cNvSpPr>
        </xdr:nvSpPr>
        <xdr:spPr bwMode="auto">
          <a:xfrm>
            <a:off x="11842884" y="3468196"/>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1589" name="Rectangle 88">
            <a:hlinkClick xmlns:r="http://schemas.openxmlformats.org/officeDocument/2006/relationships" r:id="rId13"/>
          </xdr:cNvPr>
          <xdr:cNvSpPr>
            <a:spLocks noChangeArrowheads="1"/>
          </xdr:cNvSpPr>
        </xdr:nvSpPr>
        <xdr:spPr bwMode="auto">
          <a:xfrm>
            <a:off x="11842884" y="3847716"/>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1590" name="Rectangle 89">
            <a:hlinkClick xmlns:r="http://schemas.openxmlformats.org/officeDocument/2006/relationships" r:id="rId14"/>
          </xdr:cNvPr>
          <xdr:cNvSpPr>
            <a:spLocks noChangeArrowheads="1"/>
          </xdr:cNvSpPr>
        </xdr:nvSpPr>
        <xdr:spPr bwMode="auto">
          <a:xfrm>
            <a:off x="11831824" y="6216442"/>
            <a:ext cx="1736512"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1591" name="Rectangle 90">
            <a:hlinkClick xmlns:r="http://schemas.openxmlformats.org/officeDocument/2006/relationships" r:id="rId3"/>
          </xdr:cNvPr>
          <xdr:cNvSpPr>
            <a:spLocks noChangeArrowheads="1"/>
          </xdr:cNvSpPr>
        </xdr:nvSpPr>
        <xdr:spPr bwMode="auto">
          <a:xfrm>
            <a:off x="12019854" y="4227235"/>
            <a:ext cx="1559543" cy="36643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1592" name="Rectangle 91">
            <a:hlinkClick xmlns:r="http://schemas.openxmlformats.org/officeDocument/2006/relationships" r:id="rId2"/>
          </xdr:cNvPr>
          <xdr:cNvSpPr>
            <a:spLocks noChangeArrowheads="1"/>
          </xdr:cNvSpPr>
        </xdr:nvSpPr>
        <xdr:spPr bwMode="auto">
          <a:xfrm>
            <a:off x="12019854" y="4646016"/>
            <a:ext cx="1559543" cy="35334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1593" name="Rectangle 92">
            <a:hlinkClick xmlns:r="http://schemas.openxmlformats.org/officeDocument/2006/relationships" r:id="rId1"/>
          </xdr:cNvPr>
          <xdr:cNvSpPr>
            <a:spLocks noChangeArrowheads="1"/>
          </xdr:cNvSpPr>
        </xdr:nvSpPr>
        <xdr:spPr bwMode="auto">
          <a:xfrm>
            <a:off x="12019854" y="5038622"/>
            <a:ext cx="1559543" cy="35334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1594" name="Rectangle 93">
            <a:hlinkClick xmlns:r="http://schemas.openxmlformats.org/officeDocument/2006/relationships" r:id="rId4"/>
          </xdr:cNvPr>
          <xdr:cNvSpPr>
            <a:spLocks noChangeArrowheads="1"/>
          </xdr:cNvSpPr>
        </xdr:nvSpPr>
        <xdr:spPr bwMode="auto">
          <a:xfrm>
            <a:off x="12019854" y="5418142"/>
            <a:ext cx="1559543" cy="36643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1595" name="Rectangle 94">
            <a:hlinkClick xmlns:r="http://schemas.openxmlformats.org/officeDocument/2006/relationships" r:id="rId15"/>
          </xdr:cNvPr>
          <xdr:cNvSpPr>
            <a:spLocks noChangeArrowheads="1"/>
          </xdr:cNvSpPr>
        </xdr:nvSpPr>
        <xdr:spPr bwMode="auto">
          <a:xfrm>
            <a:off x="11997732" y="6609049"/>
            <a:ext cx="1559543" cy="37952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1596" name="Rectangle 95">
            <a:hlinkClick xmlns:r="http://schemas.openxmlformats.org/officeDocument/2006/relationships" r:id="rId16"/>
          </xdr:cNvPr>
          <xdr:cNvSpPr>
            <a:spLocks noChangeArrowheads="1"/>
          </xdr:cNvSpPr>
        </xdr:nvSpPr>
        <xdr:spPr bwMode="auto">
          <a:xfrm>
            <a:off x="11997732" y="7027829"/>
            <a:ext cx="1559543"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1597" name="Rectangle 98">
            <a:hlinkClick xmlns:r="http://schemas.openxmlformats.org/officeDocument/2006/relationships" r:id="rId17"/>
          </xdr:cNvPr>
          <xdr:cNvSpPr>
            <a:spLocks noChangeArrowheads="1"/>
          </xdr:cNvSpPr>
        </xdr:nvSpPr>
        <xdr:spPr bwMode="auto">
          <a:xfrm>
            <a:off x="11997732" y="7407349"/>
            <a:ext cx="1559543"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1598" name="Rectangle 99">
            <a:hlinkClick xmlns:r="http://schemas.openxmlformats.org/officeDocument/2006/relationships" r:id="rId18"/>
          </xdr:cNvPr>
          <xdr:cNvSpPr>
            <a:spLocks noChangeArrowheads="1"/>
          </xdr:cNvSpPr>
        </xdr:nvSpPr>
        <xdr:spPr bwMode="auto">
          <a:xfrm>
            <a:off x="11853945" y="693776"/>
            <a:ext cx="1736512" cy="37952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1599" name="Rectangle 100">
            <a:hlinkClick xmlns:r="http://schemas.openxmlformats.org/officeDocument/2006/relationships" r:id="rId19"/>
          </xdr:cNvPr>
          <xdr:cNvSpPr>
            <a:spLocks noChangeArrowheads="1"/>
          </xdr:cNvSpPr>
        </xdr:nvSpPr>
        <xdr:spPr bwMode="auto">
          <a:xfrm>
            <a:off x="11853945" y="1910857"/>
            <a:ext cx="1736512" cy="3533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1600" name="Rectangle 101">
            <a:hlinkClick xmlns:r="http://schemas.openxmlformats.org/officeDocument/2006/relationships" r:id="rId20"/>
          </xdr:cNvPr>
          <xdr:cNvSpPr>
            <a:spLocks noChangeArrowheads="1"/>
          </xdr:cNvSpPr>
        </xdr:nvSpPr>
        <xdr:spPr bwMode="auto">
          <a:xfrm>
            <a:off x="11842884" y="3075590"/>
            <a:ext cx="1736512"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1601" name="Rectangle 102">
            <a:hlinkClick xmlns:r="http://schemas.openxmlformats.org/officeDocument/2006/relationships" r:id="rId21"/>
          </xdr:cNvPr>
          <xdr:cNvSpPr>
            <a:spLocks noChangeArrowheads="1"/>
          </xdr:cNvSpPr>
        </xdr:nvSpPr>
        <xdr:spPr bwMode="auto">
          <a:xfrm>
            <a:off x="11831824" y="7799955"/>
            <a:ext cx="1747573" cy="36643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1602" name="Rectangle 103">
            <a:hlinkClick xmlns:r="http://schemas.openxmlformats.org/officeDocument/2006/relationships" r:id="rId5"/>
          </xdr:cNvPr>
          <xdr:cNvSpPr>
            <a:spLocks noChangeArrowheads="1"/>
          </xdr:cNvSpPr>
        </xdr:nvSpPr>
        <xdr:spPr bwMode="auto">
          <a:xfrm>
            <a:off x="12008793" y="5797662"/>
            <a:ext cx="1559543" cy="366433"/>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215900</xdr:colOff>
      <xdr:row>1</xdr:row>
      <xdr:rowOff>50800</xdr:rowOff>
    </xdr:from>
    <xdr:to>
      <xdr:col>1</xdr:col>
      <xdr:colOff>2235200</xdr:colOff>
      <xdr:row>36</xdr:row>
      <xdr:rowOff>38100</xdr:rowOff>
    </xdr:to>
    <xdr:grpSp>
      <xdr:nvGrpSpPr>
        <xdr:cNvPr id="605283" name="Group 22"/>
        <xdr:cNvGrpSpPr>
          <a:grpSpLocks/>
        </xdr:cNvGrpSpPr>
      </xdr:nvGrpSpPr>
      <xdr:grpSpPr bwMode="auto">
        <a:xfrm>
          <a:off x="431800" y="190500"/>
          <a:ext cx="2019300" cy="6565900"/>
          <a:chOff x="11820763" y="288083"/>
          <a:chExt cx="1769694" cy="7878305"/>
        </a:xfrm>
      </xdr:grpSpPr>
      <xdr:sp macro="" textlink="">
        <xdr:nvSpPr>
          <xdr:cNvPr id="577531" name="Horizontal Scroll 23">
            <a:hlinkClick xmlns:r="http://schemas.openxmlformats.org/officeDocument/2006/relationships" r:id="rId1"/>
          </xdr:cNvPr>
          <xdr:cNvSpPr>
            <a:spLocks noChangeArrowheads="1"/>
          </xdr:cNvSpPr>
        </xdr:nvSpPr>
        <xdr:spPr bwMode="auto">
          <a:xfrm>
            <a:off x="11820763" y="288083"/>
            <a:ext cx="1736304" cy="36572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7532" name="Rectangle 24">
            <a:hlinkClick xmlns:r="http://schemas.openxmlformats.org/officeDocument/2006/relationships" r:id="rId2"/>
          </xdr:cNvPr>
          <xdr:cNvSpPr>
            <a:spLocks noChangeArrowheads="1"/>
          </xdr:cNvSpPr>
        </xdr:nvSpPr>
        <xdr:spPr bwMode="auto">
          <a:xfrm>
            <a:off x="11854153" y="1110962"/>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7533" name="Rectangle 25">
            <a:hlinkClick xmlns:r="http://schemas.openxmlformats.org/officeDocument/2006/relationships" r:id="rId3"/>
          </xdr:cNvPr>
          <xdr:cNvSpPr>
            <a:spLocks noChangeArrowheads="1"/>
          </xdr:cNvSpPr>
        </xdr:nvSpPr>
        <xdr:spPr bwMode="auto">
          <a:xfrm>
            <a:off x="11854153" y="1522402"/>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7534" name="Rectangle 26">
            <a:hlinkClick xmlns:r="http://schemas.openxmlformats.org/officeDocument/2006/relationships" r:id="rId4"/>
          </xdr:cNvPr>
          <xdr:cNvSpPr>
            <a:spLocks noChangeArrowheads="1"/>
          </xdr:cNvSpPr>
        </xdr:nvSpPr>
        <xdr:spPr bwMode="auto">
          <a:xfrm>
            <a:off x="11843023" y="2314804"/>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7535" name="Rectangle 27">
            <a:hlinkClick xmlns:r="http://schemas.openxmlformats.org/officeDocument/2006/relationships" r:id="rId5"/>
          </xdr:cNvPr>
          <xdr:cNvSpPr>
            <a:spLocks noChangeArrowheads="1"/>
          </xdr:cNvSpPr>
        </xdr:nvSpPr>
        <xdr:spPr bwMode="auto">
          <a:xfrm>
            <a:off x="11843023" y="2695766"/>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5184" name="Rectangle 28">
            <a:hlinkClick xmlns:r="http://schemas.openxmlformats.org/officeDocument/2006/relationships" r:id="rId6"/>
          </xdr:cNvPr>
          <xdr:cNvSpPr>
            <a:spLocks noChangeArrowheads="1"/>
          </xdr:cNvSpPr>
        </xdr:nvSpPr>
        <xdr:spPr bwMode="auto">
          <a:xfrm>
            <a:off x="11843023" y="3472930"/>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5185" name="Rectangle 29">
            <a:hlinkClick xmlns:r="http://schemas.openxmlformats.org/officeDocument/2006/relationships" r:id="rId7"/>
          </xdr:cNvPr>
          <xdr:cNvSpPr>
            <a:spLocks noChangeArrowheads="1"/>
          </xdr:cNvSpPr>
        </xdr:nvSpPr>
        <xdr:spPr bwMode="auto">
          <a:xfrm>
            <a:off x="11843023" y="3853892"/>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5186" name="Rectangle 30">
            <a:hlinkClick xmlns:r="http://schemas.openxmlformats.org/officeDocument/2006/relationships" r:id="rId8"/>
          </xdr:cNvPr>
          <xdr:cNvSpPr>
            <a:spLocks noChangeArrowheads="1"/>
          </xdr:cNvSpPr>
        </xdr:nvSpPr>
        <xdr:spPr bwMode="auto">
          <a:xfrm>
            <a:off x="11831893" y="6215860"/>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5187" name="Rectangle 31">
            <a:hlinkClick xmlns:r="http://schemas.openxmlformats.org/officeDocument/2006/relationships" r:id="rId9"/>
          </xdr:cNvPr>
          <xdr:cNvSpPr>
            <a:spLocks noChangeArrowheads="1"/>
          </xdr:cNvSpPr>
        </xdr:nvSpPr>
        <xdr:spPr bwMode="auto">
          <a:xfrm>
            <a:off x="12021106" y="4234855"/>
            <a:ext cx="1558221" cy="36572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5188" name="Rectangle 32">
            <a:hlinkClick xmlns:r="http://schemas.openxmlformats.org/officeDocument/2006/relationships" r:id="rId10"/>
          </xdr:cNvPr>
          <xdr:cNvSpPr>
            <a:spLocks noChangeArrowheads="1"/>
          </xdr:cNvSpPr>
        </xdr:nvSpPr>
        <xdr:spPr bwMode="auto">
          <a:xfrm>
            <a:off x="12021106" y="4646294"/>
            <a:ext cx="1558221" cy="35048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5189" name="Rectangle 33">
            <a:hlinkClick xmlns:r="http://schemas.openxmlformats.org/officeDocument/2006/relationships" r:id="rId11"/>
          </xdr:cNvPr>
          <xdr:cNvSpPr>
            <a:spLocks noChangeArrowheads="1"/>
          </xdr:cNvSpPr>
        </xdr:nvSpPr>
        <xdr:spPr bwMode="auto">
          <a:xfrm>
            <a:off x="12021106" y="5042495"/>
            <a:ext cx="1558221" cy="35048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5190" name="Rectangle 34">
            <a:hlinkClick xmlns:r="http://schemas.openxmlformats.org/officeDocument/2006/relationships" r:id="rId12"/>
          </xdr:cNvPr>
          <xdr:cNvSpPr>
            <a:spLocks noChangeArrowheads="1"/>
          </xdr:cNvSpPr>
        </xdr:nvSpPr>
        <xdr:spPr bwMode="auto">
          <a:xfrm>
            <a:off x="12021106" y="5423458"/>
            <a:ext cx="1558221" cy="36572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5191" name="Rectangle 35">
            <a:hlinkClick xmlns:r="http://schemas.openxmlformats.org/officeDocument/2006/relationships" r:id="rId13"/>
          </xdr:cNvPr>
          <xdr:cNvSpPr>
            <a:spLocks noChangeArrowheads="1"/>
          </xdr:cNvSpPr>
        </xdr:nvSpPr>
        <xdr:spPr bwMode="auto">
          <a:xfrm>
            <a:off x="11998845" y="6612061"/>
            <a:ext cx="1558221" cy="36572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5192" name="Rectangle 36">
            <a:hlinkClick xmlns:r="http://schemas.openxmlformats.org/officeDocument/2006/relationships" r:id="rId14"/>
          </xdr:cNvPr>
          <xdr:cNvSpPr>
            <a:spLocks noChangeArrowheads="1"/>
          </xdr:cNvSpPr>
        </xdr:nvSpPr>
        <xdr:spPr bwMode="auto">
          <a:xfrm>
            <a:off x="11998845" y="7023500"/>
            <a:ext cx="1558221"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5193" name="Rectangle 37">
            <a:hlinkClick xmlns:r="http://schemas.openxmlformats.org/officeDocument/2006/relationships" r:id="rId15"/>
          </xdr:cNvPr>
          <xdr:cNvSpPr>
            <a:spLocks noChangeArrowheads="1"/>
          </xdr:cNvSpPr>
        </xdr:nvSpPr>
        <xdr:spPr bwMode="auto">
          <a:xfrm>
            <a:off x="11998845" y="7419701"/>
            <a:ext cx="1558221"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5194" name="Rectangle 54">
            <a:hlinkClick xmlns:r="http://schemas.openxmlformats.org/officeDocument/2006/relationships" r:id="rId16"/>
          </xdr:cNvPr>
          <xdr:cNvSpPr>
            <a:spLocks noChangeArrowheads="1"/>
          </xdr:cNvSpPr>
        </xdr:nvSpPr>
        <xdr:spPr bwMode="auto">
          <a:xfrm>
            <a:off x="11854153" y="699523"/>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5195" name="Rectangle 55">
            <a:hlinkClick xmlns:r="http://schemas.openxmlformats.org/officeDocument/2006/relationships" r:id="rId17"/>
          </xdr:cNvPr>
          <xdr:cNvSpPr>
            <a:spLocks noChangeArrowheads="1"/>
          </xdr:cNvSpPr>
        </xdr:nvSpPr>
        <xdr:spPr bwMode="auto">
          <a:xfrm>
            <a:off x="11854153" y="1918603"/>
            <a:ext cx="1736304" cy="35048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5196" name="Rectangle 56">
            <a:hlinkClick xmlns:r="http://schemas.openxmlformats.org/officeDocument/2006/relationships" r:id="rId18"/>
          </xdr:cNvPr>
          <xdr:cNvSpPr>
            <a:spLocks noChangeArrowheads="1"/>
          </xdr:cNvSpPr>
        </xdr:nvSpPr>
        <xdr:spPr bwMode="auto">
          <a:xfrm>
            <a:off x="11843023" y="3076729"/>
            <a:ext cx="173630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5197" name="Rectangle 61">
            <a:hlinkClick xmlns:r="http://schemas.openxmlformats.org/officeDocument/2006/relationships" r:id="rId19"/>
          </xdr:cNvPr>
          <xdr:cNvSpPr>
            <a:spLocks noChangeArrowheads="1"/>
          </xdr:cNvSpPr>
        </xdr:nvSpPr>
        <xdr:spPr bwMode="auto">
          <a:xfrm>
            <a:off x="11831893" y="7800664"/>
            <a:ext cx="1747434" cy="36572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5198" name="Rectangle 62">
            <a:hlinkClick xmlns:r="http://schemas.openxmlformats.org/officeDocument/2006/relationships" r:id="rId20"/>
          </xdr:cNvPr>
          <xdr:cNvSpPr>
            <a:spLocks noChangeArrowheads="1"/>
          </xdr:cNvSpPr>
        </xdr:nvSpPr>
        <xdr:spPr bwMode="auto">
          <a:xfrm>
            <a:off x="12009976" y="5804420"/>
            <a:ext cx="1558221" cy="36572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571500</xdr:colOff>
      <xdr:row>8</xdr:row>
      <xdr:rowOff>88900</xdr:rowOff>
    </xdr:from>
    <xdr:to>
      <xdr:col>5</xdr:col>
      <xdr:colOff>25400</xdr:colOff>
      <xdr:row>8</xdr:row>
      <xdr:rowOff>927100</xdr:rowOff>
    </xdr:to>
    <xdr:sp macro="" textlink="">
      <xdr:nvSpPr>
        <xdr:cNvPr id="596106" name="Rectangle 22">
          <a:hlinkClick xmlns:r="http://schemas.openxmlformats.org/officeDocument/2006/relationships" r:id="rId1"/>
        </xdr:cNvPr>
        <xdr:cNvSpPr>
          <a:spLocks noChangeArrowheads="1"/>
        </xdr:cNvSpPr>
      </xdr:nvSpPr>
      <xdr:spPr bwMode="auto">
        <a:xfrm>
          <a:off x="2768600" y="3098800"/>
          <a:ext cx="3327400" cy="838200"/>
        </a:xfrm>
        <a:prstGeom prst="rect">
          <a:avLst/>
        </a:prstGeom>
        <a:solidFill>
          <a:srgbClr val="C3D69B"/>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Environmental Review</a:t>
          </a:r>
        </a:p>
        <a:p>
          <a:pPr algn="ctr" rtl="0">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5</xdr:col>
      <xdr:colOff>134143</xdr:colOff>
      <xdr:row>8</xdr:row>
      <xdr:rowOff>80963</xdr:rowOff>
    </xdr:from>
    <xdr:to>
      <xdr:col>8</xdr:col>
      <xdr:colOff>571487</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6108" name="Rectangle 28">
          <a:hlinkClick xmlns:r="http://schemas.openxmlformats.org/officeDocument/2006/relationships" r:id="rId2"/>
        </xdr:cNvPr>
        <xdr:cNvSpPr>
          <a:spLocks noChangeArrowheads="1"/>
        </xdr:cNvSpPr>
      </xdr:nvSpPr>
      <xdr:spPr bwMode="auto">
        <a:xfrm>
          <a:off x="2768600" y="2057400"/>
          <a:ext cx="3327400" cy="850900"/>
        </a:xfrm>
        <a:prstGeom prst="rect">
          <a:avLst/>
        </a:prstGeom>
        <a:solidFill>
          <a:srgbClr val="9BBB59"/>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it-IT" sz="2400" b="0" i="0" u="none" strike="noStrike" baseline="0">
              <a:solidFill>
                <a:srgbClr val="000000"/>
              </a:solidFill>
              <a:latin typeface="Calibri"/>
              <a:ea typeface="Calibri"/>
              <a:cs typeface="Calibri"/>
            </a:rPr>
            <a:t>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2705100</xdr:colOff>
      <xdr:row>0</xdr:row>
      <xdr:rowOff>88900</xdr:rowOff>
    </xdr:from>
    <xdr:to>
      <xdr:col>7</xdr:col>
      <xdr:colOff>660400</xdr:colOff>
      <xdr:row>0</xdr:row>
      <xdr:rowOff>609600</xdr:rowOff>
    </xdr:to>
    <xdr:grpSp>
      <xdr:nvGrpSpPr>
        <xdr:cNvPr id="596255" name="Group 51"/>
        <xdr:cNvGrpSpPr>
          <a:grpSpLocks/>
        </xdr:cNvGrpSpPr>
      </xdr:nvGrpSpPr>
      <xdr:grpSpPr bwMode="auto">
        <a:xfrm>
          <a:off x="2197100" y="88900"/>
          <a:ext cx="7759700" cy="520700"/>
          <a:chOff x="2676525" y="285750"/>
          <a:chExt cx="4591584" cy="581025"/>
        </a:xfrm>
      </xdr:grpSpPr>
      <xdr:sp macro="" textlink="">
        <xdr:nvSpPr>
          <xdr:cNvPr id="596132" name="Right Arrow 33">
            <a:hlinkClick xmlns:r="http://schemas.openxmlformats.org/officeDocument/2006/relationships" r:id="rId1"/>
          </xdr:cNvPr>
          <xdr:cNvSpPr>
            <a:spLocks noChangeArrowheads="1"/>
          </xdr:cNvSpPr>
        </xdr:nvSpPr>
        <xdr:spPr bwMode="auto">
          <a:xfrm>
            <a:off x="5434481" y="285750"/>
            <a:ext cx="183362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96133" name="Right Arrow 34">
            <a:hlinkClick xmlns:r="http://schemas.openxmlformats.org/officeDocument/2006/relationships" r:id="rId2"/>
          </xdr:cNvPr>
          <xdr:cNvSpPr>
            <a:spLocks noChangeArrowheads="1"/>
          </xdr:cNvSpPr>
        </xdr:nvSpPr>
        <xdr:spPr bwMode="auto">
          <a:xfrm>
            <a:off x="3923993" y="285750"/>
            <a:ext cx="1826113"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it-IT" sz="1200" b="1" i="0" u="none" strike="noStrike" baseline="0">
                <a:solidFill>
                  <a:srgbClr val="FFFFFF"/>
                </a:solidFill>
                <a:latin typeface="Arial Narrow"/>
                <a:ea typeface="Arial Narrow"/>
                <a:cs typeface="Arial Narrow"/>
              </a:rPr>
              <a:t>       Indicators</a:t>
            </a:r>
          </a:p>
        </xdr:txBody>
      </xdr:sp>
      <xdr:sp macro="" textlink="">
        <xdr:nvSpPr>
          <xdr:cNvPr id="596134" name="Right Arrow 35">
            <a:hlinkClick xmlns:r="http://schemas.openxmlformats.org/officeDocument/2006/relationships" r:id="rId3"/>
          </xdr:cNvPr>
          <xdr:cNvSpPr>
            <a:spLocks noChangeArrowheads="1"/>
          </xdr:cNvSpPr>
        </xdr:nvSpPr>
        <xdr:spPr bwMode="auto">
          <a:xfrm>
            <a:off x="2676525" y="285750"/>
            <a:ext cx="1833628"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339966"/>
                </a:solidFill>
                <a:latin typeface="Arial Narrow"/>
                <a:ea typeface="Arial Narrow"/>
                <a:cs typeface="Arial Narrow"/>
              </a:rPr>
              <a:t>SPA Menu</a:t>
            </a:r>
          </a:p>
        </xdr:txBody>
      </xdr:sp>
    </xdr:grpSp>
    <xdr:clientData/>
  </xdr:twoCellAnchor>
  <xdr:twoCellAnchor>
    <xdr:from>
      <xdr:col>0</xdr:col>
      <xdr:colOff>63500</xdr:colOff>
      <xdr:row>0</xdr:row>
      <xdr:rowOff>203200</xdr:rowOff>
    </xdr:from>
    <xdr:to>
      <xdr:col>1</xdr:col>
      <xdr:colOff>1866900</xdr:colOff>
      <xdr:row>17</xdr:row>
      <xdr:rowOff>127000</xdr:rowOff>
    </xdr:to>
    <xdr:grpSp>
      <xdr:nvGrpSpPr>
        <xdr:cNvPr id="596256" name="Group 54"/>
        <xdr:cNvGrpSpPr>
          <a:grpSpLocks/>
        </xdr:cNvGrpSpPr>
      </xdr:nvGrpSpPr>
      <xdr:grpSpPr bwMode="auto">
        <a:xfrm>
          <a:off x="63500" y="203200"/>
          <a:ext cx="2019300" cy="7759700"/>
          <a:chOff x="11820763" y="288083"/>
          <a:chExt cx="1769694" cy="7878305"/>
        </a:xfrm>
      </xdr:grpSpPr>
      <xdr:sp macro="" textlink="">
        <xdr:nvSpPr>
          <xdr:cNvPr id="596112" name="Horizontal Scroll 55">
            <a:hlinkClick xmlns:r="http://schemas.openxmlformats.org/officeDocument/2006/relationships" r:id="rId4"/>
          </xdr:cNvPr>
          <xdr:cNvSpPr>
            <a:spLocks noChangeArrowheads="1"/>
          </xdr:cNvSpPr>
        </xdr:nvSpPr>
        <xdr:spPr bwMode="auto">
          <a:xfrm>
            <a:off x="11820763" y="288083"/>
            <a:ext cx="1736304" cy="36103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6113" name="Rectangle 56">
            <a:hlinkClick xmlns:r="http://schemas.openxmlformats.org/officeDocument/2006/relationships" r:id="rId5"/>
          </xdr:cNvPr>
          <xdr:cNvSpPr>
            <a:spLocks noChangeArrowheads="1"/>
          </xdr:cNvSpPr>
        </xdr:nvSpPr>
        <xdr:spPr bwMode="auto">
          <a:xfrm>
            <a:off x="11854153" y="1113306"/>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6114" name="Rectangle 57">
            <a:hlinkClick xmlns:r="http://schemas.openxmlformats.org/officeDocument/2006/relationships" r:id="rId6"/>
          </xdr:cNvPr>
          <xdr:cNvSpPr>
            <a:spLocks noChangeArrowheads="1"/>
          </xdr:cNvSpPr>
        </xdr:nvSpPr>
        <xdr:spPr bwMode="auto">
          <a:xfrm>
            <a:off x="11854153" y="1513024"/>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6115" name="Rectangle 58">
            <a:hlinkClick xmlns:r="http://schemas.openxmlformats.org/officeDocument/2006/relationships" r:id="rId7"/>
          </xdr:cNvPr>
          <xdr:cNvSpPr>
            <a:spLocks noChangeArrowheads="1"/>
          </xdr:cNvSpPr>
        </xdr:nvSpPr>
        <xdr:spPr bwMode="auto">
          <a:xfrm>
            <a:off x="11843023" y="2312459"/>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6116" name="Rectangle 59">
            <a:hlinkClick xmlns:r="http://schemas.openxmlformats.org/officeDocument/2006/relationships" r:id="rId8"/>
          </xdr:cNvPr>
          <xdr:cNvSpPr>
            <a:spLocks noChangeArrowheads="1"/>
          </xdr:cNvSpPr>
        </xdr:nvSpPr>
        <xdr:spPr bwMode="auto">
          <a:xfrm>
            <a:off x="11843023" y="2699283"/>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6117" name="Rectangle 60">
            <a:hlinkClick xmlns:r="http://schemas.openxmlformats.org/officeDocument/2006/relationships" r:id="rId9"/>
          </xdr:cNvPr>
          <xdr:cNvSpPr>
            <a:spLocks noChangeArrowheads="1"/>
          </xdr:cNvSpPr>
        </xdr:nvSpPr>
        <xdr:spPr bwMode="auto">
          <a:xfrm>
            <a:off x="11843023" y="3472930"/>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6118" name="Rectangle 61">
            <a:hlinkClick xmlns:r="http://schemas.openxmlformats.org/officeDocument/2006/relationships" r:id="rId10"/>
          </xdr:cNvPr>
          <xdr:cNvSpPr>
            <a:spLocks noChangeArrowheads="1"/>
          </xdr:cNvSpPr>
        </xdr:nvSpPr>
        <xdr:spPr bwMode="auto">
          <a:xfrm>
            <a:off x="11843023" y="3846859"/>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6119" name="Rectangle 62">
            <a:hlinkClick xmlns:r="http://schemas.openxmlformats.org/officeDocument/2006/relationships" r:id="rId11"/>
          </xdr:cNvPr>
          <xdr:cNvSpPr>
            <a:spLocks noChangeArrowheads="1"/>
          </xdr:cNvSpPr>
        </xdr:nvSpPr>
        <xdr:spPr bwMode="auto">
          <a:xfrm>
            <a:off x="11831893" y="6219376"/>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6120" name="Rectangle 63">
            <a:hlinkClick xmlns:r="http://schemas.openxmlformats.org/officeDocument/2006/relationships" r:id="rId12"/>
          </xdr:cNvPr>
          <xdr:cNvSpPr>
            <a:spLocks noChangeArrowheads="1"/>
          </xdr:cNvSpPr>
        </xdr:nvSpPr>
        <xdr:spPr bwMode="auto">
          <a:xfrm>
            <a:off x="12021106" y="4233683"/>
            <a:ext cx="1558221" cy="36103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6121" name="Rectangle 64">
            <a:hlinkClick xmlns:r="http://schemas.openxmlformats.org/officeDocument/2006/relationships" r:id="rId3"/>
          </xdr:cNvPr>
          <xdr:cNvSpPr>
            <a:spLocks noChangeArrowheads="1"/>
          </xdr:cNvSpPr>
        </xdr:nvSpPr>
        <xdr:spPr bwMode="auto">
          <a:xfrm>
            <a:off x="12021106" y="4646294"/>
            <a:ext cx="1558221" cy="348141"/>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6122" name="Rectangle 65">
            <a:hlinkClick xmlns:r="http://schemas.openxmlformats.org/officeDocument/2006/relationships" r:id="rId13"/>
          </xdr:cNvPr>
          <xdr:cNvSpPr>
            <a:spLocks noChangeArrowheads="1"/>
          </xdr:cNvSpPr>
        </xdr:nvSpPr>
        <xdr:spPr bwMode="auto">
          <a:xfrm>
            <a:off x="12021106" y="5046012"/>
            <a:ext cx="1558221" cy="34814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6123" name="Rectangle 66">
            <a:hlinkClick xmlns:r="http://schemas.openxmlformats.org/officeDocument/2006/relationships" r:id="rId14"/>
          </xdr:cNvPr>
          <xdr:cNvSpPr>
            <a:spLocks noChangeArrowheads="1"/>
          </xdr:cNvSpPr>
        </xdr:nvSpPr>
        <xdr:spPr bwMode="auto">
          <a:xfrm>
            <a:off x="12021106" y="5419941"/>
            <a:ext cx="1558221" cy="36103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6124" name="Rectangle 67">
            <a:hlinkClick xmlns:r="http://schemas.openxmlformats.org/officeDocument/2006/relationships" r:id="rId15"/>
          </xdr:cNvPr>
          <xdr:cNvSpPr>
            <a:spLocks noChangeArrowheads="1"/>
          </xdr:cNvSpPr>
        </xdr:nvSpPr>
        <xdr:spPr bwMode="auto">
          <a:xfrm>
            <a:off x="11998845" y="6619094"/>
            <a:ext cx="1558221" cy="36103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6125" name="Rectangle 68">
            <a:hlinkClick xmlns:r="http://schemas.openxmlformats.org/officeDocument/2006/relationships" r:id="rId16"/>
          </xdr:cNvPr>
          <xdr:cNvSpPr>
            <a:spLocks noChangeArrowheads="1"/>
          </xdr:cNvSpPr>
        </xdr:nvSpPr>
        <xdr:spPr bwMode="auto">
          <a:xfrm>
            <a:off x="11998845" y="7018812"/>
            <a:ext cx="1558221"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6126" name="Rectangle 69">
            <a:hlinkClick xmlns:r="http://schemas.openxmlformats.org/officeDocument/2006/relationships" r:id="rId17"/>
          </xdr:cNvPr>
          <xdr:cNvSpPr>
            <a:spLocks noChangeArrowheads="1"/>
          </xdr:cNvSpPr>
        </xdr:nvSpPr>
        <xdr:spPr bwMode="auto">
          <a:xfrm>
            <a:off x="11998845" y="7418529"/>
            <a:ext cx="1558221"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6127" name="Rectangle 70">
            <a:hlinkClick xmlns:r="http://schemas.openxmlformats.org/officeDocument/2006/relationships" r:id="rId18"/>
          </xdr:cNvPr>
          <xdr:cNvSpPr>
            <a:spLocks noChangeArrowheads="1"/>
          </xdr:cNvSpPr>
        </xdr:nvSpPr>
        <xdr:spPr bwMode="auto">
          <a:xfrm>
            <a:off x="11854153" y="700695"/>
            <a:ext cx="1736304"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6128" name="Rectangle 71">
            <a:hlinkClick xmlns:r="http://schemas.openxmlformats.org/officeDocument/2006/relationships" r:id="rId19"/>
          </xdr:cNvPr>
          <xdr:cNvSpPr>
            <a:spLocks noChangeArrowheads="1"/>
          </xdr:cNvSpPr>
        </xdr:nvSpPr>
        <xdr:spPr bwMode="auto">
          <a:xfrm>
            <a:off x="11854153" y="1912742"/>
            <a:ext cx="173630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6129" name="Rectangle 72">
            <a:hlinkClick xmlns:r="http://schemas.openxmlformats.org/officeDocument/2006/relationships" r:id="rId20"/>
          </xdr:cNvPr>
          <xdr:cNvSpPr>
            <a:spLocks noChangeArrowheads="1"/>
          </xdr:cNvSpPr>
        </xdr:nvSpPr>
        <xdr:spPr bwMode="auto">
          <a:xfrm>
            <a:off x="11843023" y="3073212"/>
            <a:ext cx="1736304" cy="37392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6130" name="Rectangle 73">
            <a:hlinkClick xmlns:r="http://schemas.openxmlformats.org/officeDocument/2006/relationships" r:id="rId21"/>
          </xdr:cNvPr>
          <xdr:cNvSpPr>
            <a:spLocks noChangeArrowheads="1"/>
          </xdr:cNvSpPr>
        </xdr:nvSpPr>
        <xdr:spPr bwMode="auto">
          <a:xfrm>
            <a:off x="11831893" y="7805353"/>
            <a:ext cx="1747434" cy="3610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6131" name="Rectangle 74">
            <a:hlinkClick xmlns:r="http://schemas.openxmlformats.org/officeDocument/2006/relationships" r:id="rId22"/>
          </xdr:cNvPr>
          <xdr:cNvSpPr>
            <a:spLocks noChangeArrowheads="1"/>
          </xdr:cNvSpPr>
        </xdr:nvSpPr>
        <xdr:spPr bwMode="auto">
          <a:xfrm>
            <a:off x="12009976" y="5806765"/>
            <a:ext cx="1558221" cy="36103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1993900</xdr:colOff>
      <xdr:row>0</xdr:row>
      <xdr:rowOff>0</xdr:rowOff>
    </xdr:from>
    <xdr:to>
      <xdr:col>11</xdr:col>
      <xdr:colOff>88900</xdr:colOff>
      <xdr:row>0</xdr:row>
      <xdr:rowOff>520700</xdr:rowOff>
    </xdr:to>
    <xdr:grpSp>
      <xdr:nvGrpSpPr>
        <xdr:cNvPr id="589509" name="Group 51"/>
        <xdr:cNvGrpSpPr>
          <a:grpSpLocks/>
        </xdr:cNvGrpSpPr>
      </xdr:nvGrpSpPr>
      <xdr:grpSpPr bwMode="auto">
        <a:xfrm>
          <a:off x="2209800" y="0"/>
          <a:ext cx="7823200" cy="520700"/>
          <a:chOff x="2676525" y="285750"/>
          <a:chExt cx="4591584" cy="581025"/>
        </a:xfrm>
      </xdr:grpSpPr>
      <xdr:sp macro="" textlink="">
        <xdr:nvSpPr>
          <xdr:cNvPr id="589406" name="Right Arrow 41">
            <a:hlinkClick xmlns:r="http://schemas.openxmlformats.org/officeDocument/2006/relationships" r:id="rId1"/>
          </xdr:cNvPr>
          <xdr:cNvSpPr>
            <a:spLocks noChangeArrowheads="1"/>
          </xdr:cNvSpPr>
        </xdr:nvSpPr>
        <xdr:spPr bwMode="auto">
          <a:xfrm>
            <a:off x="5441911" y="285750"/>
            <a:ext cx="182619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89407" name="Right Arrow 42">
            <a:hlinkClick xmlns:r="http://schemas.openxmlformats.org/officeDocument/2006/relationships" r:id="rId2"/>
          </xdr:cNvPr>
          <xdr:cNvSpPr>
            <a:spLocks noChangeArrowheads="1"/>
          </xdr:cNvSpPr>
        </xdr:nvSpPr>
        <xdr:spPr bwMode="auto">
          <a:xfrm>
            <a:off x="3921321" y="285750"/>
            <a:ext cx="1833652"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it-IT" sz="1200" b="1" i="0" u="none" strike="noStrike" baseline="0">
                <a:solidFill>
                  <a:srgbClr val="339966"/>
                </a:solidFill>
                <a:latin typeface="Arial Narrow"/>
                <a:ea typeface="Arial Narrow"/>
                <a:cs typeface="Arial Narrow"/>
              </a:rPr>
              <a:t>       Indicators</a:t>
            </a:r>
          </a:p>
        </xdr:txBody>
      </xdr:sp>
      <xdr:sp macro="" textlink="">
        <xdr:nvSpPr>
          <xdr:cNvPr id="589408" name="Right Arrow 43">
            <a:hlinkClick xmlns:r="http://schemas.openxmlformats.org/officeDocument/2006/relationships" r:id="rId3"/>
          </xdr:cNvPr>
          <xdr:cNvSpPr>
            <a:spLocks noChangeArrowheads="1"/>
          </xdr:cNvSpPr>
        </xdr:nvSpPr>
        <xdr:spPr bwMode="auto">
          <a:xfrm>
            <a:off x="2676525" y="285750"/>
            <a:ext cx="1826198"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SPA Menu</a:t>
            </a:r>
          </a:p>
        </xdr:txBody>
      </xdr:sp>
    </xdr:grpSp>
    <xdr:clientData/>
  </xdr:twoCellAnchor>
  <xdr:twoCellAnchor>
    <xdr:from>
      <xdr:col>0</xdr:col>
      <xdr:colOff>63500</xdr:colOff>
      <xdr:row>0</xdr:row>
      <xdr:rowOff>139700</xdr:rowOff>
    </xdr:from>
    <xdr:to>
      <xdr:col>1</xdr:col>
      <xdr:colOff>1866900</xdr:colOff>
      <xdr:row>16</xdr:row>
      <xdr:rowOff>825500</xdr:rowOff>
    </xdr:to>
    <xdr:grpSp>
      <xdr:nvGrpSpPr>
        <xdr:cNvPr id="589510" name="Group 40"/>
        <xdr:cNvGrpSpPr>
          <a:grpSpLocks/>
        </xdr:cNvGrpSpPr>
      </xdr:nvGrpSpPr>
      <xdr:grpSpPr bwMode="auto">
        <a:xfrm>
          <a:off x="63500" y="139700"/>
          <a:ext cx="2019300" cy="7747000"/>
          <a:chOff x="11820763" y="288083"/>
          <a:chExt cx="1769694" cy="7878305"/>
        </a:xfrm>
      </xdr:grpSpPr>
      <xdr:sp macro="" textlink="">
        <xdr:nvSpPr>
          <xdr:cNvPr id="589386" name="Horizontal Scroll 44">
            <a:hlinkClick xmlns:r="http://schemas.openxmlformats.org/officeDocument/2006/relationships" r:id="rId4"/>
          </xdr:cNvPr>
          <xdr:cNvSpPr>
            <a:spLocks noChangeArrowheads="1"/>
          </xdr:cNvSpPr>
        </xdr:nvSpPr>
        <xdr:spPr bwMode="auto">
          <a:xfrm>
            <a:off x="11820763" y="288083"/>
            <a:ext cx="1736304" cy="36162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9387" name="Rectangle 45">
            <a:hlinkClick xmlns:r="http://schemas.openxmlformats.org/officeDocument/2006/relationships" r:id="rId5"/>
          </xdr:cNvPr>
          <xdr:cNvSpPr>
            <a:spLocks noChangeArrowheads="1"/>
          </xdr:cNvSpPr>
        </xdr:nvSpPr>
        <xdr:spPr bwMode="auto">
          <a:xfrm>
            <a:off x="11854153" y="1114659"/>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9388" name="Rectangle 46">
            <a:hlinkClick xmlns:r="http://schemas.openxmlformats.org/officeDocument/2006/relationships" r:id="rId6"/>
          </xdr:cNvPr>
          <xdr:cNvSpPr>
            <a:spLocks noChangeArrowheads="1"/>
          </xdr:cNvSpPr>
        </xdr:nvSpPr>
        <xdr:spPr bwMode="auto">
          <a:xfrm>
            <a:off x="11854153" y="1515032"/>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9389" name="Rectangle 47">
            <a:hlinkClick xmlns:r="http://schemas.openxmlformats.org/officeDocument/2006/relationships" r:id="rId7"/>
          </xdr:cNvPr>
          <xdr:cNvSpPr>
            <a:spLocks noChangeArrowheads="1"/>
          </xdr:cNvSpPr>
        </xdr:nvSpPr>
        <xdr:spPr bwMode="auto">
          <a:xfrm>
            <a:off x="11843023" y="2315778"/>
            <a:ext cx="1736304" cy="34871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9390" name="Rectangle 48">
            <a:hlinkClick xmlns:r="http://schemas.openxmlformats.org/officeDocument/2006/relationships" r:id="rId8"/>
          </xdr:cNvPr>
          <xdr:cNvSpPr>
            <a:spLocks noChangeArrowheads="1"/>
          </xdr:cNvSpPr>
        </xdr:nvSpPr>
        <xdr:spPr bwMode="auto">
          <a:xfrm>
            <a:off x="11843023" y="2690320"/>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9391" name="Rectangle 49">
            <a:hlinkClick xmlns:r="http://schemas.openxmlformats.org/officeDocument/2006/relationships" r:id="rId9"/>
          </xdr:cNvPr>
          <xdr:cNvSpPr>
            <a:spLocks noChangeArrowheads="1"/>
          </xdr:cNvSpPr>
        </xdr:nvSpPr>
        <xdr:spPr bwMode="auto">
          <a:xfrm>
            <a:off x="11843023" y="3465236"/>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9392" name="Rectangle 50">
            <a:hlinkClick xmlns:r="http://schemas.openxmlformats.org/officeDocument/2006/relationships" r:id="rId10"/>
          </xdr:cNvPr>
          <xdr:cNvSpPr>
            <a:spLocks noChangeArrowheads="1"/>
          </xdr:cNvSpPr>
        </xdr:nvSpPr>
        <xdr:spPr bwMode="auto">
          <a:xfrm>
            <a:off x="11843023" y="3852693"/>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9393" name="Rectangle 51">
            <a:hlinkClick xmlns:r="http://schemas.openxmlformats.org/officeDocument/2006/relationships" r:id="rId11"/>
          </xdr:cNvPr>
          <xdr:cNvSpPr>
            <a:spLocks noChangeArrowheads="1"/>
          </xdr:cNvSpPr>
        </xdr:nvSpPr>
        <xdr:spPr bwMode="auto">
          <a:xfrm>
            <a:off x="11831893" y="6216185"/>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9394" name="Rectangle 52">
            <a:hlinkClick xmlns:r="http://schemas.openxmlformats.org/officeDocument/2006/relationships" r:id="rId12"/>
          </xdr:cNvPr>
          <xdr:cNvSpPr>
            <a:spLocks noChangeArrowheads="1"/>
          </xdr:cNvSpPr>
        </xdr:nvSpPr>
        <xdr:spPr bwMode="auto">
          <a:xfrm>
            <a:off x="12021106" y="4240151"/>
            <a:ext cx="1558221" cy="36162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9395" name="Rectangle 53">
            <a:hlinkClick xmlns:r="http://schemas.openxmlformats.org/officeDocument/2006/relationships" r:id="rId3"/>
          </xdr:cNvPr>
          <xdr:cNvSpPr>
            <a:spLocks noChangeArrowheads="1"/>
          </xdr:cNvSpPr>
        </xdr:nvSpPr>
        <xdr:spPr bwMode="auto">
          <a:xfrm>
            <a:off x="12021106" y="4640524"/>
            <a:ext cx="1558221" cy="36162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9396" name="Rectangle 54">
            <a:hlinkClick xmlns:r="http://schemas.openxmlformats.org/officeDocument/2006/relationships" r:id="rId13"/>
          </xdr:cNvPr>
          <xdr:cNvSpPr>
            <a:spLocks noChangeArrowheads="1"/>
          </xdr:cNvSpPr>
        </xdr:nvSpPr>
        <xdr:spPr bwMode="auto">
          <a:xfrm>
            <a:off x="12021106" y="5040897"/>
            <a:ext cx="1558221" cy="34871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9397" name="Rectangle 55">
            <a:hlinkClick xmlns:r="http://schemas.openxmlformats.org/officeDocument/2006/relationships" r:id="rId14"/>
          </xdr:cNvPr>
          <xdr:cNvSpPr>
            <a:spLocks noChangeArrowheads="1"/>
          </xdr:cNvSpPr>
        </xdr:nvSpPr>
        <xdr:spPr bwMode="auto">
          <a:xfrm>
            <a:off x="12021106" y="5428354"/>
            <a:ext cx="1558221" cy="348712"/>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9398" name="Rectangle 56">
            <a:hlinkClick xmlns:r="http://schemas.openxmlformats.org/officeDocument/2006/relationships" r:id="rId15"/>
          </xdr:cNvPr>
          <xdr:cNvSpPr>
            <a:spLocks noChangeArrowheads="1"/>
          </xdr:cNvSpPr>
        </xdr:nvSpPr>
        <xdr:spPr bwMode="auto">
          <a:xfrm>
            <a:off x="11998845" y="6616558"/>
            <a:ext cx="1558221" cy="36162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9399" name="Rectangle 57">
            <a:hlinkClick xmlns:r="http://schemas.openxmlformats.org/officeDocument/2006/relationships" r:id="rId16"/>
          </xdr:cNvPr>
          <xdr:cNvSpPr>
            <a:spLocks noChangeArrowheads="1"/>
          </xdr:cNvSpPr>
        </xdr:nvSpPr>
        <xdr:spPr bwMode="auto">
          <a:xfrm>
            <a:off x="11998845" y="7029846"/>
            <a:ext cx="1558221"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9400" name="Rectangle 58">
            <a:hlinkClick xmlns:r="http://schemas.openxmlformats.org/officeDocument/2006/relationships" r:id="rId17"/>
          </xdr:cNvPr>
          <xdr:cNvSpPr>
            <a:spLocks noChangeArrowheads="1"/>
          </xdr:cNvSpPr>
        </xdr:nvSpPr>
        <xdr:spPr bwMode="auto">
          <a:xfrm>
            <a:off x="11998845" y="7417303"/>
            <a:ext cx="1558221"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9401" name="Rectangle 59">
            <a:hlinkClick xmlns:r="http://schemas.openxmlformats.org/officeDocument/2006/relationships" r:id="rId18"/>
          </xdr:cNvPr>
          <xdr:cNvSpPr>
            <a:spLocks noChangeArrowheads="1"/>
          </xdr:cNvSpPr>
        </xdr:nvSpPr>
        <xdr:spPr bwMode="auto">
          <a:xfrm>
            <a:off x="11854153" y="701371"/>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9402" name="Rectangle 60">
            <a:hlinkClick xmlns:r="http://schemas.openxmlformats.org/officeDocument/2006/relationships" r:id="rId19"/>
          </xdr:cNvPr>
          <xdr:cNvSpPr>
            <a:spLocks noChangeArrowheads="1"/>
          </xdr:cNvSpPr>
        </xdr:nvSpPr>
        <xdr:spPr bwMode="auto">
          <a:xfrm>
            <a:off x="11854153" y="1915405"/>
            <a:ext cx="1736304" cy="34871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9403" name="Rectangle 61">
            <a:hlinkClick xmlns:r="http://schemas.openxmlformats.org/officeDocument/2006/relationships" r:id="rId20"/>
          </xdr:cNvPr>
          <xdr:cNvSpPr>
            <a:spLocks noChangeArrowheads="1"/>
          </xdr:cNvSpPr>
        </xdr:nvSpPr>
        <xdr:spPr bwMode="auto">
          <a:xfrm>
            <a:off x="11843023" y="3090693"/>
            <a:ext cx="173630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9404" name="Rectangle 62">
            <a:hlinkClick xmlns:r="http://schemas.openxmlformats.org/officeDocument/2006/relationships" r:id="rId21"/>
          </xdr:cNvPr>
          <xdr:cNvSpPr>
            <a:spLocks noChangeArrowheads="1"/>
          </xdr:cNvSpPr>
        </xdr:nvSpPr>
        <xdr:spPr bwMode="auto">
          <a:xfrm>
            <a:off x="11831893" y="7804761"/>
            <a:ext cx="1747434" cy="36162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89405" name="Rectangle 63">
            <a:hlinkClick xmlns:r="http://schemas.openxmlformats.org/officeDocument/2006/relationships" r:id="rId22"/>
          </xdr:cNvPr>
          <xdr:cNvSpPr>
            <a:spLocks noChangeArrowheads="1"/>
          </xdr:cNvSpPr>
        </xdr:nvSpPr>
        <xdr:spPr bwMode="auto">
          <a:xfrm>
            <a:off x="12009976" y="5802897"/>
            <a:ext cx="1558221" cy="36162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101600</xdr:rowOff>
    </xdr:from>
    <xdr:to>
      <xdr:col>11</xdr:col>
      <xdr:colOff>25400</xdr:colOff>
      <xdr:row>0</xdr:row>
      <xdr:rowOff>609600</xdr:rowOff>
    </xdr:to>
    <xdr:grpSp>
      <xdr:nvGrpSpPr>
        <xdr:cNvPr id="590528" name="Group 51"/>
        <xdr:cNvGrpSpPr>
          <a:grpSpLocks/>
        </xdr:cNvGrpSpPr>
      </xdr:nvGrpSpPr>
      <xdr:grpSpPr bwMode="auto">
        <a:xfrm>
          <a:off x="2387600" y="101600"/>
          <a:ext cx="7797800" cy="508000"/>
          <a:chOff x="2676525" y="285750"/>
          <a:chExt cx="4591584" cy="581025"/>
        </a:xfrm>
      </xdr:grpSpPr>
      <xdr:sp macro="" textlink="">
        <xdr:nvSpPr>
          <xdr:cNvPr id="590425" name="Right Arrow 2">
            <a:hlinkClick xmlns:r="http://schemas.openxmlformats.org/officeDocument/2006/relationships" r:id="rId1"/>
          </xdr:cNvPr>
          <xdr:cNvSpPr>
            <a:spLocks noChangeArrowheads="1"/>
          </xdr:cNvSpPr>
        </xdr:nvSpPr>
        <xdr:spPr bwMode="auto">
          <a:xfrm>
            <a:off x="5435962" y="285750"/>
            <a:ext cx="1832147"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590426" name="Right Arrow 3">
            <a:hlinkClick xmlns:r="http://schemas.openxmlformats.org/officeDocument/2006/relationships" r:id="rId2"/>
          </xdr:cNvPr>
          <xdr:cNvSpPr>
            <a:spLocks noChangeArrowheads="1"/>
          </xdr:cNvSpPr>
        </xdr:nvSpPr>
        <xdr:spPr bwMode="auto">
          <a:xfrm>
            <a:off x="3925376" y="285750"/>
            <a:ext cx="1824669" cy="581025"/>
          </a:xfrm>
          <a:prstGeom prst="rightArrow">
            <a:avLst>
              <a:gd name="adj1" fmla="val 50000"/>
              <a:gd name="adj2" fmla="val 50006"/>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it-IT" sz="1200" b="1" i="0" u="none" strike="noStrike" baseline="0">
                <a:solidFill>
                  <a:srgbClr val="FFFFFF"/>
                </a:solidFill>
                <a:latin typeface="Arial Narrow"/>
                <a:ea typeface="Arial Narrow"/>
                <a:cs typeface="Arial Narrow"/>
              </a:rPr>
              <a:t>       </a:t>
            </a:r>
            <a:r>
              <a:rPr lang="it-IT" sz="1200" b="1" i="0" u="none" strike="noStrike" baseline="0">
                <a:solidFill>
                  <a:srgbClr val="339966"/>
                </a:solidFill>
                <a:latin typeface="Arial Narrow"/>
                <a:ea typeface="Arial Narrow"/>
                <a:cs typeface="Arial Narrow"/>
              </a:rPr>
              <a:t>Indicators</a:t>
            </a:r>
          </a:p>
        </xdr:txBody>
      </xdr:sp>
      <xdr:sp macro="" textlink="">
        <xdr:nvSpPr>
          <xdr:cNvPr id="590427" name="Right Arrow 4">
            <a:hlinkClick xmlns:r="http://schemas.openxmlformats.org/officeDocument/2006/relationships" r:id="rId3"/>
          </xdr:cNvPr>
          <xdr:cNvSpPr>
            <a:spLocks noChangeArrowheads="1"/>
          </xdr:cNvSpPr>
        </xdr:nvSpPr>
        <xdr:spPr bwMode="auto">
          <a:xfrm>
            <a:off x="2676525" y="285750"/>
            <a:ext cx="1832147"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339966"/>
                </a:solidFill>
                <a:latin typeface="Arial Narrow"/>
                <a:ea typeface="Arial Narrow"/>
                <a:cs typeface="Arial Narrow"/>
              </a:rPr>
              <a:t>SPA </a:t>
            </a:r>
            <a:r>
              <a:rPr lang="en-US" sz="1200" b="1" i="0" u="none" strike="noStrike" baseline="0">
                <a:solidFill>
                  <a:srgbClr val="FFFFFF"/>
                </a:solidFill>
                <a:latin typeface="Arial Narrow"/>
                <a:ea typeface="Arial Narrow"/>
                <a:cs typeface="Arial Narrow"/>
              </a:rPr>
              <a:t>Menu</a:t>
            </a:r>
          </a:p>
        </xdr:txBody>
      </xdr:sp>
    </xdr:grpSp>
    <xdr:clientData/>
  </xdr:twoCellAnchor>
  <xdr:twoCellAnchor>
    <xdr:from>
      <xdr:col>0</xdr:col>
      <xdr:colOff>152400</xdr:colOff>
      <xdr:row>0</xdr:row>
      <xdr:rowOff>177800</xdr:rowOff>
    </xdr:from>
    <xdr:to>
      <xdr:col>0</xdr:col>
      <xdr:colOff>2171700</xdr:colOff>
      <xdr:row>37</xdr:row>
      <xdr:rowOff>114300</xdr:rowOff>
    </xdr:to>
    <xdr:grpSp>
      <xdr:nvGrpSpPr>
        <xdr:cNvPr id="590529" name="Group 26"/>
        <xdr:cNvGrpSpPr>
          <a:grpSpLocks/>
        </xdr:cNvGrpSpPr>
      </xdr:nvGrpSpPr>
      <xdr:grpSpPr bwMode="auto">
        <a:xfrm>
          <a:off x="152400" y="177800"/>
          <a:ext cx="2019300" cy="7124700"/>
          <a:chOff x="11820763" y="288083"/>
          <a:chExt cx="1769694" cy="7878305"/>
        </a:xfrm>
      </xdr:grpSpPr>
      <xdr:sp macro="" textlink="">
        <xdr:nvSpPr>
          <xdr:cNvPr id="590405" name="Horizontal Scroll 6">
            <a:hlinkClick xmlns:r="http://schemas.openxmlformats.org/officeDocument/2006/relationships" r:id="rId4"/>
          </xdr:cNvPr>
          <xdr:cNvSpPr>
            <a:spLocks noChangeArrowheads="1"/>
          </xdr:cNvSpPr>
        </xdr:nvSpPr>
        <xdr:spPr bwMode="auto">
          <a:xfrm>
            <a:off x="11820763" y="288083"/>
            <a:ext cx="1736304" cy="365126"/>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0406" name="Rectangle 7">
            <a:hlinkClick xmlns:r="http://schemas.openxmlformats.org/officeDocument/2006/relationships" r:id="rId5"/>
          </xdr:cNvPr>
          <xdr:cNvSpPr>
            <a:spLocks noChangeArrowheads="1"/>
          </xdr:cNvSpPr>
        </xdr:nvSpPr>
        <xdr:spPr bwMode="auto">
          <a:xfrm>
            <a:off x="11854153" y="1116639"/>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0407" name="Rectangle 8">
            <a:hlinkClick xmlns:r="http://schemas.openxmlformats.org/officeDocument/2006/relationships" r:id="rId6"/>
          </xdr:cNvPr>
          <xdr:cNvSpPr>
            <a:spLocks noChangeArrowheads="1"/>
          </xdr:cNvSpPr>
        </xdr:nvSpPr>
        <xdr:spPr bwMode="auto">
          <a:xfrm>
            <a:off x="11854153" y="1523896"/>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0408" name="Rectangle 9">
            <a:hlinkClick xmlns:r="http://schemas.openxmlformats.org/officeDocument/2006/relationships" r:id="rId7"/>
          </xdr:cNvPr>
          <xdr:cNvSpPr>
            <a:spLocks noChangeArrowheads="1"/>
          </xdr:cNvSpPr>
        </xdr:nvSpPr>
        <xdr:spPr bwMode="auto">
          <a:xfrm>
            <a:off x="11843023" y="2310322"/>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0409" name="Rectangle 10">
            <a:hlinkClick xmlns:r="http://schemas.openxmlformats.org/officeDocument/2006/relationships" r:id="rId8"/>
          </xdr:cNvPr>
          <xdr:cNvSpPr>
            <a:spLocks noChangeArrowheads="1"/>
          </xdr:cNvSpPr>
        </xdr:nvSpPr>
        <xdr:spPr bwMode="auto">
          <a:xfrm>
            <a:off x="11843023" y="2689491"/>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0410" name="Rectangle 11">
            <a:hlinkClick xmlns:r="http://schemas.openxmlformats.org/officeDocument/2006/relationships" r:id="rId9"/>
          </xdr:cNvPr>
          <xdr:cNvSpPr>
            <a:spLocks noChangeArrowheads="1"/>
          </xdr:cNvSpPr>
        </xdr:nvSpPr>
        <xdr:spPr bwMode="auto">
          <a:xfrm>
            <a:off x="11843023" y="3461874"/>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0411" name="Rectangle 12">
            <a:hlinkClick xmlns:r="http://schemas.openxmlformats.org/officeDocument/2006/relationships" r:id="rId10"/>
          </xdr:cNvPr>
          <xdr:cNvSpPr>
            <a:spLocks noChangeArrowheads="1"/>
          </xdr:cNvSpPr>
        </xdr:nvSpPr>
        <xdr:spPr bwMode="auto">
          <a:xfrm>
            <a:off x="11843023" y="3855087"/>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0412" name="Rectangle 13">
            <a:hlinkClick xmlns:r="http://schemas.openxmlformats.org/officeDocument/2006/relationships" r:id="rId11"/>
          </xdr:cNvPr>
          <xdr:cNvSpPr>
            <a:spLocks noChangeArrowheads="1"/>
          </xdr:cNvSpPr>
        </xdr:nvSpPr>
        <xdr:spPr bwMode="auto">
          <a:xfrm>
            <a:off x="11831893" y="6214366"/>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0413" name="Rectangle 14">
            <a:hlinkClick xmlns:r="http://schemas.openxmlformats.org/officeDocument/2006/relationships" r:id="rId12"/>
          </xdr:cNvPr>
          <xdr:cNvSpPr>
            <a:spLocks noChangeArrowheads="1"/>
          </xdr:cNvSpPr>
        </xdr:nvSpPr>
        <xdr:spPr bwMode="auto">
          <a:xfrm>
            <a:off x="12021106" y="4234257"/>
            <a:ext cx="1558221" cy="365126"/>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0414" name="Rectangle 15">
            <a:hlinkClick xmlns:r="http://schemas.openxmlformats.org/officeDocument/2006/relationships" r:id="rId3"/>
          </xdr:cNvPr>
          <xdr:cNvSpPr>
            <a:spLocks noChangeArrowheads="1"/>
          </xdr:cNvSpPr>
        </xdr:nvSpPr>
        <xdr:spPr bwMode="auto">
          <a:xfrm>
            <a:off x="12021106" y="4641514"/>
            <a:ext cx="1558221" cy="351083"/>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0415" name="Rectangle 16">
            <a:hlinkClick xmlns:r="http://schemas.openxmlformats.org/officeDocument/2006/relationships" r:id="rId13"/>
          </xdr:cNvPr>
          <xdr:cNvSpPr>
            <a:spLocks noChangeArrowheads="1"/>
          </xdr:cNvSpPr>
        </xdr:nvSpPr>
        <xdr:spPr bwMode="auto">
          <a:xfrm>
            <a:off x="12021106" y="5034727"/>
            <a:ext cx="1558221" cy="36512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0416" name="Rectangle 17">
            <a:hlinkClick xmlns:r="http://schemas.openxmlformats.org/officeDocument/2006/relationships" r:id="rId14"/>
          </xdr:cNvPr>
          <xdr:cNvSpPr>
            <a:spLocks noChangeArrowheads="1"/>
          </xdr:cNvSpPr>
        </xdr:nvSpPr>
        <xdr:spPr bwMode="auto">
          <a:xfrm>
            <a:off x="12021106" y="5427940"/>
            <a:ext cx="1558221" cy="35108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0417" name="Rectangle 18">
            <a:hlinkClick xmlns:r="http://schemas.openxmlformats.org/officeDocument/2006/relationships" r:id="rId15"/>
          </xdr:cNvPr>
          <xdr:cNvSpPr>
            <a:spLocks noChangeArrowheads="1"/>
          </xdr:cNvSpPr>
        </xdr:nvSpPr>
        <xdr:spPr bwMode="auto">
          <a:xfrm>
            <a:off x="11998845" y="6621622"/>
            <a:ext cx="1558221" cy="365126"/>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0418" name="Rectangle 19">
            <a:hlinkClick xmlns:r="http://schemas.openxmlformats.org/officeDocument/2006/relationships" r:id="rId16"/>
          </xdr:cNvPr>
          <xdr:cNvSpPr>
            <a:spLocks noChangeArrowheads="1"/>
          </xdr:cNvSpPr>
        </xdr:nvSpPr>
        <xdr:spPr bwMode="auto">
          <a:xfrm>
            <a:off x="11998845" y="7014835"/>
            <a:ext cx="1558221"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0419" name="Rectangle 20">
            <a:hlinkClick xmlns:r="http://schemas.openxmlformats.org/officeDocument/2006/relationships" r:id="rId17"/>
          </xdr:cNvPr>
          <xdr:cNvSpPr>
            <a:spLocks noChangeArrowheads="1"/>
          </xdr:cNvSpPr>
        </xdr:nvSpPr>
        <xdr:spPr bwMode="auto">
          <a:xfrm>
            <a:off x="11998845" y="7408048"/>
            <a:ext cx="1558221"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0420" name="Rectangle 21">
            <a:hlinkClick xmlns:r="http://schemas.openxmlformats.org/officeDocument/2006/relationships" r:id="rId18"/>
          </xdr:cNvPr>
          <xdr:cNvSpPr>
            <a:spLocks noChangeArrowheads="1"/>
          </xdr:cNvSpPr>
        </xdr:nvSpPr>
        <xdr:spPr bwMode="auto">
          <a:xfrm>
            <a:off x="11854153" y="695339"/>
            <a:ext cx="173630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0421" name="Rectangle 22">
            <a:hlinkClick xmlns:r="http://schemas.openxmlformats.org/officeDocument/2006/relationships" r:id="rId19"/>
          </xdr:cNvPr>
          <xdr:cNvSpPr>
            <a:spLocks noChangeArrowheads="1"/>
          </xdr:cNvSpPr>
        </xdr:nvSpPr>
        <xdr:spPr bwMode="auto">
          <a:xfrm>
            <a:off x="11854153" y="1917109"/>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0422" name="Rectangle 23">
            <a:hlinkClick xmlns:r="http://schemas.openxmlformats.org/officeDocument/2006/relationships" r:id="rId20"/>
          </xdr:cNvPr>
          <xdr:cNvSpPr>
            <a:spLocks noChangeArrowheads="1"/>
          </xdr:cNvSpPr>
        </xdr:nvSpPr>
        <xdr:spPr bwMode="auto">
          <a:xfrm>
            <a:off x="11843023" y="3082705"/>
            <a:ext cx="1736304" cy="35108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0423" name="Rectangle 24">
            <a:hlinkClick xmlns:r="http://schemas.openxmlformats.org/officeDocument/2006/relationships" r:id="rId21"/>
          </xdr:cNvPr>
          <xdr:cNvSpPr>
            <a:spLocks noChangeArrowheads="1"/>
          </xdr:cNvSpPr>
        </xdr:nvSpPr>
        <xdr:spPr bwMode="auto">
          <a:xfrm>
            <a:off x="11831893" y="7801262"/>
            <a:ext cx="1747434" cy="36512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0424" name="Rectangle 25">
            <a:hlinkClick xmlns:r="http://schemas.openxmlformats.org/officeDocument/2006/relationships" r:id="rId22"/>
          </xdr:cNvPr>
          <xdr:cNvSpPr>
            <a:spLocks noChangeArrowheads="1"/>
          </xdr:cNvSpPr>
        </xdr:nvSpPr>
        <xdr:spPr bwMode="auto">
          <a:xfrm>
            <a:off x="12009976" y="5793066"/>
            <a:ext cx="1558221" cy="379170"/>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660400</xdr:colOff>
      <xdr:row>8</xdr:row>
      <xdr:rowOff>419100</xdr:rowOff>
    </xdr:from>
    <xdr:to>
      <xdr:col>1</xdr:col>
      <xdr:colOff>2120900</xdr:colOff>
      <xdr:row>8</xdr:row>
      <xdr:rowOff>685800</xdr:rowOff>
    </xdr:to>
    <xdr:sp macro="" textlink="">
      <xdr:nvSpPr>
        <xdr:cNvPr id="594206" name="Rectangle 22">
          <a:hlinkClick xmlns:r="http://schemas.openxmlformats.org/officeDocument/2006/relationships" r:id="rId1"/>
        </xdr:cNvPr>
        <xdr:cNvSpPr>
          <a:spLocks noChangeArrowheads="1"/>
        </xdr:cNvSpPr>
      </xdr:nvSpPr>
      <xdr:spPr bwMode="auto">
        <a:xfrm>
          <a:off x="876300" y="2159000"/>
          <a:ext cx="1460500" cy="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22860" rIns="27432" bIns="22860" anchor="ctr"/>
        <a:lstStyle/>
        <a:p>
          <a:pPr algn="ctr" rtl="0">
            <a:defRPr sz="1000"/>
          </a:pPr>
          <a:r>
            <a:rPr lang="pt-BR" sz="1200" b="1" i="0" u="none" strike="noStrike" baseline="0">
              <a:solidFill>
                <a:srgbClr val="FFFFFF"/>
              </a:solidFill>
              <a:latin typeface="Arial Narrow"/>
              <a:ea typeface="Arial Narrow"/>
              <a:cs typeface="Arial Narrow"/>
            </a:rPr>
            <a:t>Do No Harm</a:t>
          </a:r>
        </a:p>
      </xdr:txBody>
    </xdr:sp>
    <xdr:clientData/>
  </xdr:twoCellAnchor>
  <xdr:twoCellAnchor>
    <xdr:from>
      <xdr:col>1</xdr:col>
      <xdr:colOff>647700</xdr:colOff>
      <xdr:row>13</xdr:row>
      <xdr:rowOff>0</xdr:rowOff>
    </xdr:from>
    <xdr:to>
      <xdr:col>1</xdr:col>
      <xdr:colOff>2120900</xdr:colOff>
      <xdr:row>13</xdr:row>
      <xdr:rowOff>0</xdr:rowOff>
    </xdr:to>
    <xdr:sp macro="" textlink="">
      <xdr:nvSpPr>
        <xdr:cNvPr id="594207" name="Rectangle 24">
          <a:hlinkClick xmlns:r="http://schemas.openxmlformats.org/officeDocument/2006/relationships" r:id="rId1"/>
        </xdr:cNvPr>
        <xdr:cNvSpPr>
          <a:spLocks noChangeArrowheads="1"/>
        </xdr:cNvSpPr>
      </xdr:nvSpPr>
      <xdr:spPr bwMode="auto">
        <a:xfrm>
          <a:off x="863600" y="3937000"/>
          <a:ext cx="1473200" cy="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22860" rIns="27432" bIns="22860" anchor="ctr"/>
        <a:lstStyle/>
        <a:p>
          <a:pPr algn="ctr" rtl="0">
            <a:defRPr sz="1000"/>
          </a:pPr>
          <a:r>
            <a:rPr lang="pt-BR" sz="1200" b="1" i="0" u="none" strike="noStrike" baseline="0">
              <a:solidFill>
                <a:srgbClr val="FFFFFF"/>
              </a:solidFill>
              <a:latin typeface="Arial Narrow"/>
              <a:ea typeface="Arial Narrow"/>
              <a:cs typeface="Arial Narrow"/>
            </a:rPr>
            <a:t>Do No Harm</a:t>
          </a:r>
        </a:p>
      </xdr:txBody>
    </xdr:sp>
    <xdr:clientData/>
  </xdr:twoCellAnchor>
  <xdr:twoCellAnchor>
    <xdr:from>
      <xdr:col>0</xdr:col>
      <xdr:colOff>38100</xdr:colOff>
      <xdr:row>0</xdr:row>
      <xdr:rowOff>127000</xdr:rowOff>
    </xdr:from>
    <xdr:to>
      <xdr:col>1</xdr:col>
      <xdr:colOff>1854200</xdr:colOff>
      <xdr:row>24</xdr:row>
      <xdr:rowOff>12700</xdr:rowOff>
    </xdr:to>
    <xdr:grpSp>
      <xdr:nvGrpSpPr>
        <xdr:cNvPr id="594323" name="Group 25"/>
        <xdr:cNvGrpSpPr>
          <a:grpSpLocks/>
        </xdr:cNvGrpSpPr>
      </xdr:nvGrpSpPr>
      <xdr:grpSpPr bwMode="auto">
        <a:xfrm>
          <a:off x="38100" y="127000"/>
          <a:ext cx="2032000" cy="7810500"/>
          <a:chOff x="11820763" y="288083"/>
          <a:chExt cx="1769694" cy="7878305"/>
        </a:xfrm>
      </xdr:grpSpPr>
      <xdr:sp macro="" textlink="">
        <xdr:nvSpPr>
          <xdr:cNvPr id="594209" name="Horizontal Scroll 26">
            <a:hlinkClick xmlns:r="http://schemas.openxmlformats.org/officeDocument/2006/relationships" r:id="rId2"/>
          </xdr:cNvPr>
          <xdr:cNvSpPr>
            <a:spLocks noChangeArrowheads="1"/>
          </xdr:cNvSpPr>
        </xdr:nvSpPr>
        <xdr:spPr bwMode="auto">
          <a:xfrm>
            <a:off x="11820763" y="288083"/>
            <a:ext cx="1736512" cy="37149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4210" name="Rectangle 27">
            <a:hlinkClick xmlns:r="http://schemas.openxmlformats.org/officeDocument/2006/relationships" r:id="rId3"/>
          </xdr:cNvPr>
          <xdr:cNvSpPr>
            <a:spLocks noChangeArrowheads="1"/>
          </xdr:cNvSpPr>
        </xdr:nvSpPr>
        <xdr:spPr bwMode="auto">
          <a:xfrm>
            <a:off x="11853945" y="1107939"/>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4211" name="Rectangle 28">
            <a:hlinkClick xmlns:r="http://schemas.openxmlformats.org/officeDocument/2006/relationships" r:id="rId4"/>
          </xdr:cNvPr>
          <xdr:cNvSpPr>
            <a:spLocks noChangeArrowheads="1"/>
          </xdr:cNvSpPr>
        </xdr:nvSpPr>
        <xdr:spPr bwMode="auto">
          <a:xfrm>
            <a:off x="11853945" y="1517867"/>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4212" name="Rectangle 29">
            <a:hlinkClick xmlns:r="http://schemas.openxmlformats.org/officeDocument/2006/relationships" r:id="rId5"/>
          </xdr:cNvPr>
          <xdr:cNvSpPr>
            <a:spLocks noChangeArrowheads="1"/>
          </xdr:cNvSpPr>
        </xdr:nvSpPr>
        <xdr:spPr bwMode="auto">
          <a:xfrm>
            <a:off x="11842884" y="231210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4213" name="Rectangle 30">
            <a:hlinkClick xmlns:r="http://schemas.openxmlformats.org/officeDocument/2006/relationships" r:id="rId6"/>
          </xdr:cNvPr>
          <xdr:cNvSpPr>
            <a:spLocks noChangeArrowheads="1"/>
          </xdr:cNvSpPr>
        </xdr:nvSpPr>
        <xdr:spPr bwMode="auto">
          <a:xfrm>
            <a:off x="11842884" y="2709221"/>
            <a:ext cx="1736512" cy="34587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4214" name="Rectangle 31">
            <a:hlinkClick xmlns:r="http://schemas.openxmlformats.org/officeDocument/2006/relationships" r:id="rId7"/>
          </xdr:cNvPr>
          <xdr:cNvSpPr>
            <a:spLocks noChangeArrowheads="1"/>
          </xdr:cNvSpPr>
        </xdr:nvSpPr>
        <xdr:spPr bwMode="auto">
          <a:xfrm>
            <a:off x="11842884" y="3465026"/>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4215" name="Rectangle 32">
            <a:hlinkClick xmlns:r="http://schemas.openxmlformats.org/officeDocument/2006/relationships" r:id="rId8"/>
          </xdr:cNvPr>
          <xdr:cNvSpPr>
            <a:spLocks noChangeArrowheads="1"/>
          </xdr:cNvSpPr>
        </xdr:nvSpPr>
        <xdr:spPr bwMode="auto">
          <a:xfrm>
            <a:off x="11842884" y="3849333"/>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4216" name="Rectangle 33">
            <a:hlinkClick xmlns:r="http://schemas.openxmlformats.org/officeDocument/2006/relationships" r:id="rId9"/>
          </xdr:cNvPr>
          <xdr:cNvSpPr>
            <a:spLocks noChangeArrowheads="1"/>
          </xdr:cNvSpPr>
        </xdr:nvSpPr>
        <xdr:spPr bwMode="auto">
          <a:xfrm>
            <a:off x="11831824" y="6219230"/>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4217" name="Rectangle 34">
            <a:hlinkClick xmlns:r="http://schemas.openxmlformats.org/officeDocument/2006/relationships" r:id="rId10"/>
          </xdr:cNvPr>
          <xdr:cNvSpPr>
            <a:spLocks noChangeArrowheads="1"/>
          </xdr:cNvSpPr>
        </xdr:nvSpPr>
        <xdr:spPr bwMode="auto">
          <a:xfrm>
            <a:off x="12019854" y="4233641"/>
            <a:ext cx="1559543" cy="371497"/>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4218" name="Rectangle 35">
            <a:hlinkClick xmlns:r="http://schemas.openxmlformats.org/officeDocument/2006/relationships" r:id="rId11"/>
          </xdr:cNvPr>
          <xdr:cNvSpPr>
            <a:spLocks noChangeArrowheads="1"/>
          </xdr:cNvSpPr>
        </xdr:nvSpPr>
        <xdr:spPr bwMode="auto">
          <a:xfrm>
            <a:off x="12019854" y="4643569"/>
            <a:ext cx="1559543" cy="35868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4219" name="Rectangle 36">
            <a:hlinkClick xmlns:r="http://schemas.openxmlformats.org/officeDocument/2006/relationships" r:id="rId12"/>
          </xdr:cNvPr>
          <xdr:cNvSpPr>
            <a:spLocks noChangeArrowheads="1"/>
          </xdr:cNvSpPr>
        </xdr:nvSpPr>
        <xdr:spPr bwMode="auto">
          <a:xfrm>
            <a:off x="12019854" y="5027876"/>
            <a:ext cx="1559543" cy="35868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4220" name="Rectangle 37">
            <a:hlinkClick xmlns:r="http://schemas.openxmlformats.org/officeDocument/2006/relationships" r:id="rId13"/>
          </xdr:cNvPr>
          <xdr:cNvSpPr>
            <a:spLocks noChangeArrowheads="1"/>
          </xdr:cNvSpPr>
        </xdr:nvSpPr>
        <xdr:spPr bwMode="auto">
          <a:xfrm>
            <a:off x="12019854" y="5424994"/>
            <a:ext cx="1559543" cy="35868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4221" name="Rectangle 38">
            <a:hlinkClick xmlns:r="http://schemas.openxmlformats.org/officeDocument/2006/relationships" r:id="rId14"/>
          </xdr:cNvPr>
          <xdr:cNvSpPr>
            <a:spLocks noChangeArrowheads="1"/>
          </xdr:cNvSpPr>
        </xdr:nvSpPr>
        <xdr:spPr bwMode="auto">
          <a:xfrm>
            <a:off x="11997732" y="6616348"/>
            <a:ext cx="1559543" cy="35868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4222" name="Rectangle 39">
            <a:hlinkClick xmlns:r="http://schemas.openxmlformats.org/officeDocument/2006/relationships" r:id="rId15"/>
          </xdr:cNvPr>
          <xdr:cNvSpPr>
            <a:spLocks noChangeArrowheads="1"/>
          </xdr:cNvSpPr>
        </xdr:nvSpPr>
        <xdr:spPr bwMode="auto">
          <a:xfrm>
            <a:off x="11997732" y="7013465"/>
            <a:ext cx="155954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4223" name="Rectangle 40">
            <a:hlinkClick xmlns:r="http://schemas.openxmlformats.org/officeDocument/2006/relationships" r:id="rId16"/>
          </xdr:cNvPr>
          <xdr:cNvSpPr>
            <a:spLocks noChangeArrowheads="1"/>
          </xdr:cNvSpPr>
        </xdr:nvSpPr>
        <xdr:spPr bwMode="auto">
          <a:xfrm>
            <a:off x="11997732" y="7410583"/>
            <a:ext cx="1559543"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4224" name="Rectangle 41">
            <a:hlinkClick xmlns:r="http://schemas.openxmlformats.org/officeDocument/2006/relationships" r:id="rId17"/>
          </xdr:cNvPr>
          <xdr:cNvSpPr>
            <a:spLocks noChangeArrowheads="1"/>
          </xdr:cNvSpPr>
        </xdr:nvSpPr>
        <xdr:spPr bwMode="auto">
          <a:xfrm>
            <a:off x="11853945" y="698011"/>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4225" name="Rectangle 42">
            <a:hlinkClick xmlns:r="http://schemas.openxmlformats.org/officeDocument/2006/relationships" r:id="rId18"/>
          </xdr:cNvPr>
          <xdr:cNvSpPr>
            <a:spLocks noChangeArrowheads="1"/>
          </xdr:cNvSpPr>
        </xdr:nvSpPr>
        <xdr:spPr bwMode="auto">
          <a:xfrm>
            <a:off x="11853945" y="1914985"/>
            <a:ext cx="1736512" cy="35868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4226" name="Rectangle 43">
            <a:hlinkClick xmlns:r="http://schemas.openxmlformats.org/officeDocument/2006/relationships" r:id="rId1"/>
          </xdr:cNvPr>
          <xdr:cNvSpPr>
            <a:spLocks noChangeArrowheads="1"/>
          </xdr:cNvSpPr>
        </xdr:nvSpPr>
        <xdr:spPr bwMode="auto">
          <a:xfrm>
            <a:off x="11842884" y="3080718"/>
            <a:ext cx="1736512"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4227" name="Rectangle 44">
            <a:hlinkClick xmlns:r="http://schemas.openxmlformats.org/officeDocument/2006/relationships" r:id="rId19"/>
          </xdr:cNvPr>
          <xdr:cNvSpPr>
            <a:spLocks noChangeArrowheads="1"/>
          </xdr:cNvSpPr>
        </xdr:nvSpPr>
        <xdr:spPr bwMode="auto">
          <a:xfrm>
            <a:off x="11831824" y="7794891"/>
            <a:ext cx="1747573" cy="37149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4228" name="Rectangle 45">
            <a:hlinkClick xmlns:r="http://schemas.openxmlformats.org/officeDocument/2006/relationships" r:id="rId20"/>
          </xdr:cNvPr>
          <xdr:cNvSpPr>
            <a:spLocks noChangeArrowheads="1"/>
          </xdr:cNvSpPr>
        </xdr:nvSpPr>
        <xdr:spPr bwMode="auto">
          <a:xfrm>
            <a:off x="12008793" y="5796491"/>
            <a:ext cx="1559543" cy="37149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1879600</xdr:colOff>
      <xdr:row>36</xdr:row>
      <xdr:rowOff>76200</xdr:rowOff>
    </xdr:to>
    <xdr:grpSp>
      <xdr:nvGrpSpPr>
        <xdr:cNvPr id="606307" name="Group 22"/>
        <xdr:cNvGrpSpPr>
          <a:grpSpLocks/>
        </xdr:cNvGrpSpPr>
      </xdr:nvGrpSpPr>
      <xdr:grpSpPr bwMode="auto">
        <a:xfrm>
          <a:off x="76200" y="152400"/>
          <a:ext cx="2019300" cy="6997700"/>
          <a:chOff x="11820763" y="288083"/>
          <a:chExt cx="1769694" cy="7878305"/>
        </a:xfrm>
      </xdr:grpSpPr>
      <xdr:sp macro="" textlink="">
        <xdr:nvSpPr>
          <xdr:cNvPr id="578555" name="Horizontal Scroll 23">
            <a:hlinkClick xmlns:r="http://schemas.openxmlformats.org/officeDocument/2006/relationships" r:id="rId1"/>
          </xdr:cNvPr>
          <xdr:cNvSpPr>
            <a:spLocks noChangeArrowheads="1"/>
          </xdr:cNvSpPr>
        </xdr:nvSpPr>
        <xdr:spPr bwMode="auto">
          <a:xfrm>
            <a:off x="11820763" y="288083"/>
            <a:ext cx="1736304" cy="35745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8556" name="Rectangle 24">
            <a:hlinkClick xmlns:r="http://schemas.openxmlformats.org/officeDocument/2006/relationships" r:id="rId2"/>
          </xdr:cNvPr>
          <xdr:cNvSpPr>
            <a:spLocks noChangeArrowheads="1"/>
          </xdr:cNvSpPr>
        </xdr:nvSpPr>
        <xdr:spPr bwMode="auto">
          <a:xfrm>
            <a:off x="11854153" y="111737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8557" name="Rectangle 25">
            <a:hlinkClick xmlns:r="http://schemas.openxmlformats.org/officeDocument/2006/relationships" r:id="rId3"/>
          </xdr:cNvPr>
          <xdr:cNvSpPr>
            <a:spLocks noChangeArrowheads="1"/>
          </xdr:cNvSpPr>
        </xdr:nvSpPr>
        <xdr:spPr bwMode="auto">
          <a:xfrm>
            <a:off x="11854153" y="151772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8558" name="Rectangle 26">
            <a:hlinkClick xmlns:r="http://schemas.openxmlformats.org/officeDocument/2006/relationships" r:id="rId4"/>
          </xdr:cNvPr>
          <xdr:cNvSpPr>
            <a:spLocks noChangeArrowheads="1"/>
          </xdr:cNvSpPr>
        </xdr:nvSpPr>
        <xdr:spPr bwMode="auto">
          <a:xfrm>
            <a:off x="11843023" y="2304128"/>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8559" name="Rectangle 29">
            <a:hlinkClick xmlns:r="http://schemas.openxmlformats.org/officeDocument/2006/relationships" r:id="rId5"/>
          </xdr:cNvPr>
          <xdr:cNvSpPr>
            <a:spLocks noChangeArrowheads="1"/>
          </xdr:cNvSpPr>
        </xdr:nvSpPr>
        <xdr:spPr bwMode="auto">
          <a:xfrm>
            <a:off x="11843023" y="2704478"/>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6208" name="Rectangle 30">
            <a:hlinkClick xmlns:r="http://schemas.openxmlformats.org/officeDocument/2006/relationships" r:id="rId6"/>
          </xdr:cNvPr>
          <xdr:cNvSpPr>
            <a:spLocks noChangeArrowheads="1"/>
          </xdr:cNvSpPr>
        </xdr:nvSpPr>
        <xdr:spPr bwMode="auto">
          <a:xfrm>
            <a:off x="11843023" y="3476580"/>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6209" name="Rectangle 31">
            <a:hlinkClick xmlns:r="http://schemas.openxmlformats.org/officeDocument/2006/relationships" r:id="rId7"/>
          </xdr:cNvPr>
          <xdr:cNvSpPr>
            <a:spLocks noChangeArrowheads="1"/>
          </xdr:cNvSpPr>
        </xdr:nvSpPr>
        <xdr:spPr bwMode="auto">
          <a:xfrm>
            <a:off x="11843023" y="3848333"/>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6210" name="Rectangle 32">
            <a:hlinkClick xmlns:r="http://schemas.openxmlformats.org/officeDocument/2006/relationships" r:id="rId8"/>
          </xdr:cNvPr>
          <xdr:cNvSpPr>
            <a:spLocks noChangeArrowheads="1"/>
          </xdr:cNvSpPr>
        </xdr:nvSpPr>
        <xdr:spPr bwMode="auto">
          <a:xfrm>
            <a:off x="11831893" y="6207535"/>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6211" name="Rectangle 33">
            <a:hlinkClick xmlns:r="http://schemas.openxmlformats.org/officeDocument/2006/relationships" r:id="rId9"/>
          </xdr:cNvPr>
          <xdr:cNvSpPr>
            <a:spLocks noChangeArrowheads="1"/>
          </xdr:cNvSpPr>
        </xdr:nvSpPr>
        <xdr:spPr bwMode="auto">
          <a:xfrm>
            <a:off x="12021106" y="4234385"/>
            <a:ext cx="1558221" cy="357455"/>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6212" name="Rectangle 34">
            <a:hlinkClick xmlns:r="http://schemas.openxmlformats.org/officeDocument/2006/relationships" r:id="rId10"/>
          </xdr:cNvPr>
          <xdr:cNvSpPr>
            <a:spLocks noChangeArrowheads="1"/>
          </xdr:cNvSpPr>
        </xdr:nvSpPr>
        <xdr:spPr bwMode="auto">
          <a:xfrm>
            <a:off x="12021106" y="4634734"/>
            <a:ext cx="1558221" cy="357455"/>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6213" name="Rectangle 35">
            <a:hlinkClick xmlns:r="http://schemas.openxmlformats.org/officeDocument/2006/relationships" r:id="rId11"/>
          </xdr:cNvPr>
          <xdr:cNvSpPr>
            <a:spLocks noChangeArrowheads="1"/>
          </xdr:cNvSpPr>
        </xdr:nvSpPr>
        <xdr:spPr bwMode="auto">
          <a:xfrm>
            <a:off x="12021106" y="5035083"/>
            <a:ext cx="1558221" cy="35745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6214" name="Rectangle 36">
            <a:hlinkClick xmlns:r="http://schemas.openxmlformats.org/officeDocument/2006/relationships" r:id="rId12"/>
          </xdr:cNvPr>
          <xdr:cNvSpPr>
            <a:spLocks noChangeArrowheads="1"/>
          </xdr:cNvSpPr>
        </xdr:nvSpPr>
        <xdr:spPr bwMode="auto">
          <a:xfrm>
            <a:off x="12021106" y="5421135"/>
            <a:ext cx="1558221" cy="35745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6215" name="Rectangle 37">
            <a:hlinkClick xmlns:r="http://schemas.openxmlformats.org/officeDocument/2006/relationships" r:id="rId13"/>
          </xdr:cNvPr>
          <xdr:cNvSpPr>
            <a:spLocks noChangeArrowheads="1"/>
          </xdr:cNvSpPr>
        </xdr:nvSpPr>
        <xdr:spPr bwMode="auto">
          <a:xfrm>
            <a:off x="11998845" y="6607885"/>
            <a:ext cx="1558221" cy="371753"/>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6216" name="Rectangle 38">
            <a:hlinkClick xmlns:r="http://schemas.openxmlformats.org/officeDocument/2006/relationships" r:id="rId14"/>
          </xdr:cNvPr>
          <xdr:cNvSpPr>
            <a:spLocks noChangeArrowheads="1"/>
          </xdr:cNvSpPr>
        </xdr:nvSpPr>
        <xdr:spPr bwMode="auto">
          <a:xfrm>
            <a:off x="11998845" y="7022532"/>
            <a:ext cx="1558221"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6217" name="Rectangle 39">
            <a:hlinkClick xmlns:r="http://schemas.openxmlformats.org/officeDocument/2006/relationships" r:id="rId15"/>
          </xdr:cNvPr>
          <xdr:cNvSpPr>
            <a:spLocks noChangeArrowheads="1"/>
          </xdr:cNvSpPr>
        </xdr:nvSpPr>
        <xdr:spPr bwMode="auto">
          <a:xfrm>
            <a:off x="11998845" y="7408584"/>
            <a:ext cx="1558221"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6218" name="Rectangle 40">
            <a:hlinkClick xmlns:r="http://schemas.openxmlformats.org/officeDocument/2006/relationships" r:id="rId16"/>
          </xdr:cNvPr>
          <xdr:cNvSpPr>
            <a:spLocks noChangeArrowheads="1"/>
          </xdr:cNvSpPr>
        </xdr:nvSpPr>
        <xdr:spPr bwMode="auto">
          <a:xfrm>
            <a:off x="11854153" y="702731"/>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6219" name="Rectangle 41">
            <a:hlinkClick xmlns:r="http://schemas.openxmlformats.org/officeDocument/2006/relationships" r:id="rId17"/>
          </xdr:cNvPr>
          <xdr:cNvSpPr>
            <a:spLocks noChangeArrowheads="1"/>
          </xdr:cNvSpPr>
        </xdr:nvSpPr>
        <xdr:spPr bwMode="auto">
          <a:xfrm>
            <a:off x="11854153" y="1918077"/>
            <a:ext cx="173630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6220" name="Rectangle 42">
            <a:hlinkClick xmlns:r="http://schemas.openxmlformats.org/officeDocument/2006/relationships" r:id="rId18"/>
          </xdr:cNvPr>
          <xdr:cNvSpPr>
            <a:spLocks noChangeArrowheads="1"/>
          </xdr:cNvSpPr>
        </xdr:nvSpPr>
        <xdr:spPr bwMode="auto">
          <a:xfrm>
            <a:off x="11843023" y="3076231"/>
            <a:ext cx="1736304" cy="3717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6221" name="Rectangle 61">
            <a:hlinkClick xmlns:r="http://schemas.openxmlformats.org/officeDocument/2006/relationships" r:id="rId19"/>
          </xdr:cNvPr>
          <xdr:cNvSpPr>
            <a:spLocks noChangeArrowheads="1"/>
          </xdr:cNvSpPr>
        </xdr:nvSpPr>
        <xdr:spPr bwMode="auto">
          <a:xfrm>
            <a:off x="11831893" y="7808933"/>
            <a:ext cx="1747434" cy="35745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6222" name="Rectangle 62">
            <a:hlinkClick xmlns:r="http://schemas.openxmlformats.org/officeDocument/2006/relationships" r:id="rId20"/>
          </xdr:cNvPr>
          <xdr:cNvSpPr>
            <a:spLocks noChangeArrowheads="1"/>
          </xdr:cNvSpPr>
        </xdr:nvSpPr>
        <xdr:spPr bwMode="auto">
          <a:xfrm>
            <a:off x="12009976" y="5807186"/>
            <a:ext cx="1558221" cy="35745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1066800</xdr:colOff>
      <xdr:row>0</xdr:row>
      <xdr:rowOff>25400</xdr:rowOff>
    </xdr:from>
    <xdr:to>
      <xdr:col>11</xdr:col>
      <xdr:colOff>38100</xdr:colOff>
      <xdr:row>0</xdr:row>
      <xdr:rowOff>546100</xdr:rowOff>
    </xdr:to>
    <xdr:sp macro="" textlink="">
      <xdr:nvSpPr>
        <xdr:cNvPr id="595216" name="Right Arrow 50">
          <a:hlinkClick xmlns:r="http://schemas.openxmlformats.org/officeDocument/2006/relationships" r:id="rId1"/>
        </xdr:cNvPr>
        <xdr:cNvSpPr>
          <a:spLocks noChangeArrowheads="1"/>
        </xdr:cNvSpPr>
      </xdr:nvSpPr>
      <xdr:spPr bwMode="auto">
        <a:xfrm>
          <a:off x="104775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6</xdr:col>
      <xdr:colOff>647700</xdr:colOff>
      <xdr:row>0</xdr:row>
      <xdr:rowOff>25400</xdr:rowOff>
    </xdr:from>
    <xdr:to>
      <xdr:col>7</xdr:col>
      <xdr:colOff>1651000</xdr:colOff>
      <xdr:row>0</xdr:row>
      <xdr:rowOff>546100</xdr:rowOff>
    </xdr:to>
    <xdr:sp macro="" textlink="">
      <xdr:nvSpPr>
        <xdr:cNvPr id="595217" name="Right Arrow 51">
          <a:hlinkClick xmlns:r="http://schemas.openxmlformats.org/officeDocument/2006/relationships" r:id="rId2"/>
        </xdr:cNvPr>
        <xdr:cNvSpPr>
          <a:spLocks noChangeArrowheads="1"/>
        </xdr:cNvSpPr>
      </xdr:nvSpPr>
      <xdr:spPr bwMode="auto">
        <a:xfrm>
          <a:off x="8458200" y="25400"/>
          <a:ext cx="2603500" cy="520700"/>
        </a:xfrm>
        <a:prstGeom prst="rightArrow">
          <a:avLst>
            <a:gd name="adj1" fmla="val 50000"/>
            <a:gd name="adj2" fmla="val 5648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5</xdr:col>
      <xdr:colOff>50800</xdr:colOff>
      <xdr:row>0</xdr:row>
      <xdr:rowOff>25400</xdr:rowOff>
    </xdr:from>
    <xdr:to>
      <xdr:col>6</xdr:col>
      <xdr:colOff>1079500</xdr:colOff>
      <xdr:row>0</xdr:row>
      <xdr:rowOff>546100</xdr:rowOff>
    </xdr:to>
    <xdr:sp macro="" textlink="">
      <xdr:nvSpPr>
        <xdr:cNvPr id="595218" name="Right Arrow 52">
          <a:hlinkClick xmlns:r="http://schemas.openxmlformats.org/officeDocument/2006/relationships" r:id="rId3"/>
        </xdr:cNvPr>
        <xdr:cNvSpPr>
          <a:spLocks noChangeArrowheads="1"/>
        </xdr:cNvSpPr>
      </xdr:nvSpPr>
      <xdr:spPr bwMode="auto">
        <a:xfrm>
          <a:off x="62357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4</xdr:col>
      <xdr:colOff>419100</xdr:colOff>
      <xdr:row>0</xdr:row>
      <xdr:rowOff>25400</xdr:rowOff>
    </xdr:from>
    <xdr:to>
      <xdr:col>5</xdr:col>
      <xdr:colOff>812800</xdr:colOff>
      <xdr:row>0</xdr:row>
      <xdr:rowOff>546100</xdr:rowOff>
    </xdr:to>
    <xdr:sp macro="" textlink="">
      <xdr:nvSpPr>
        <xdr:cNvPr id="595219" name="Right Arrow 54">
          <a:hlinkClick xmlns:r="http://schemas.openxmlformats.org/officeDocument/2006/relationships" r:id="rId4"/>
        </xdr:cNvPr>
        <xdr:cNvSpPr>
          <a:spLocks noChangeArrowheads="1"/>
        </xdr:cNvSpPr>
      </xdr:nvSpPr>
      <xdr:spPr bwMode="auto">
        <a:xfrm>
          <a:off x="4991100" y="25400"/>
          <a:ext cx="2006600" cy="520700"/>
        </a:xfrm>
        <a:prstGeom prst="rightArrow">
          <a:avLst>
            <a:gd name="adj1" fmla="val 50000"/>
            <a:gd name="adj2" fmla="val 5655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WAFSPP Indicators</a:t>
          </a:r>
        </a:p>
      </xdr:txBody>
    </xdr:sp>
    <xdr:clientData/>
  </xdr:twoCellAnchor>
  <xdr:twoCellAnchor>
    <xdr:from>
      <xdr:col>3</xdr:col>
      <xdr:colOff>101600</xdr:colOff>
      <xdr:row>0</xdr:row>
      <xdr:rowOff>25400</xdr:rowOff>
    </xdr:from>
    <xdr:to>
      <xdr:col>4</xdr:col>
      <xdr:colOff>736600</xdr:colOff>
      <xdr:row>0</xdr:row>
      <xdr:rowOff>546100</xdr:rowOff>
    </xdr:to>
    <xdr:sp macro="" textlink="">
      <xdr:nvSpPr>
        <xdr:cNvPr id="595220" name="Right Arrow 64">
          <a:hlinkClick xmlns:r="http://schemas.openxmlformats.org/officeDocument/2006/relationships" r:id="rId5"/>
        </xdr:cNvPr>
        <xdr:cNvSpPr>
          <a:spLocks noChangeArrowheads="1"/>
        </xdr:cNvSpPr>
      </xdr:nvSpPr>
      <xdr:spPr bwMode="auto">
        <a:xfrm>
          <a:off x="3035300" y="25400"/>
          <a:ext cx="2273300" cy="520700"/>
        </a:xfrm>
        <a:prstGeom prst="rightArrow">
          <a:avLst>
            <a:gd name="adj1" fmla="val 50000"/>
            <a:gd name="adj2" fmla="val 563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FTF Indicators</a:t>
          </a:r>
        </a:p>
      </xdr:txBody>
    </xdr:sp>
    <xdr:clientData/>
  </xdr:twoCellAnchor>
  <xdr:twoCellAnchor>
    <xdr:from>
      <xdr:col>2</xdr:col>
      <xdr:colOff>571500</xdr:colOff>
      <xdr:row>9</xdr:row>
      <xdr:rowOff>139700</xdr:rowOff>
    </xdr:from>
    <xdr:to>
      <xdr:col>5</xdr:col>
      <xdr:colOff>25400</xdr:colOff>
      <xdr:row>12</xdr:row>
      <xdr:rowOff>292100</xdr:rowOff>
    </xdr:to>
    <xdr:sp macro="" textlink="">
      <xdr:nvSpPr>
        <xdr:cNvPr id="595221" name="Rectangle 45">
          <a:hlinkClick xmlns:r="http://schemas.openxmlformats.org/officeDocument/2006/relationships" r:id="rId3"/>
        </xdr:cNvPr>
        <xdr:cNvSpPr>
          <a:spLocks noChangeArrowheads="1"/>
        </xdr:cNvSpPr>
      </xdr:nvSpPr>
      <xdr:spPr bwMode="auto">
        <a:xfrm>
          <a:off x="2882900" y="3975100"/>
          <a:ext cx="3327400" cy="8128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Environmental Review</a:t>
          </a:r>
        </a:p>
        <a:p>
          <a:pPr algn="ctr" rtl="0">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2</xdr:col>
      <xdr:colOff>571500</xdr:colOff>
      <xdr:row>12</xdr:row>
      <xdr:rowOff>482600</xdr:rowOff>
    </xdr:from>
    <xdr:to>
      <xdr:col>5</xdr:col>
      <xdr:colOff>25400</xdr:colOff>
      <xdr:row>13</xdr:row>
      <xdr:rowOff>114300</xdr:rowOff>
    </xdr:to>
    <xdr:sp macro="" textlink="">
      <xdr:nvSpPr>
        <xdr:cNvPr id="595222" name="Rectangle 47">
          <a:hlinkClick xmlns:r="http://schemas.openxmlformats.org/officeDocument/2006/relationships" r:id="rId6"/>
        </xdr:cNvPr>
        <xdr:cNvSpPr>
          <a:spLocks noChangeArrowheads="1"/>
        </xdr:cNvSpPr>
      </xdr:nvSpPr>
      <xdr:spPr bwMode="auto">
        <a:xfrm>
          <a:off x="2882900" y="4978400"/>
          <a:ext cx="3327400" cy="8509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en-US" sz="2400" b="0" i="0" u="none" strike="noStrike" baseline="0">
              <a:solidFill>
                <a:srgbClr val="000000"/>
              </a:solidFill>
              <a:latin typeface="Calibri"/>
              <a:ea typeface="Calibri"/>
              <a:cs typeface="Calibri"/>
            </a:rPr>
            <a:t>Natural Resources Activities</a:t>
          </a:r>
        </a:p>
        <a:p>
          <a:pPr algn="ctr" rtl="0">
            <a:defRPr sz="1000"/>
          </a:pPr>
          <a:endParaRPr lang="en-US" sz="2400" b="0" i="0" u="none" strike="noStrike" baseline="0">
            <a:solidFill>
              <a:srgbClr val="000000"/>
            </a:solidFill>
            <a:latin typeface="Calibri"/>
            <a:ea typeface="Calibri"/>
            <a:cs typeface="Calibri"/>
          </a:endParaRPr>
        </a:p>
      </xdr:txBody>
    </xdr:sp>
    <xdr:clientData/>
  </xdr:twoCellAnchor>
  <xdr:twoCellAnchor>
    <xdr:from>
      <xdr:col>5</xdr:col>
      <xdr:colOff>134143</xdr:colOff>
      <xdr:row>12</xdr:row>
      <xdr:rowOff>485776</xdr:rowOff>
    </xdr:from>
    <xdr:to>
      <xdr:col>8</xdr:col>
      <xdr:colOff>571487</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571500</xdr:colOff>
      <xdr:row>14</xdr:row>
      <xdr:rowOff>88900</xdr:rowOff>
    </xdr:from>
    <xdr:to>
      <xdr:col>5</xdr:col>
      <xdr:colOff>25400</xdr:colOff>
      <xdr:row>16</xdr:row>
      <xdr:rowOff>635000</xdr:rowOff>
    </xdr:to>
    <xdr:sp macro="" textlink="">
      <xdr:nvSpPr>
        <xdr:cNvPr id="595224" name="Rectangle 49">
          <a:hlinkClick xmlns:r="http://schemas.openxmlformats.org/officeDocument/2006/relationships" r:id="rId1"/>
        </xdr:cNvPr>
        <xdr:cNvSpPr>
          <a:spLocks noChangeArrowheads="1"/>
        </xdr:cNvSpPr>
      </xdr:nvSpPr>
      <xdr:spPr bwMode="auto">
        <a:xfrm>
          <a:off x="2882900" y="6019800"/>
          <a:ext cx="3327400" cy="1371600"/>
        </a:xfrm>
        <a:prstGeom prst="rect">
          <a:avLst/>
        </a:prstGeom>
        <a:solidFill>
          <a:srgbClr val="FFDA65"/>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lnSpc>
              <a:spcPts val="2800"/>
            </a:lnSpc>
            <a:defRPr sz="1000"/>
          </a:pPr>
          <a:r>
            <a:rPr lang="en-US" sz="2400" b="0" i="0" u="none" strike="noStrike" baseline="0">
              <a:solidFill>
                <a:srgbClr val="000000"/>
              </a:solidFill>
              <a:latin typeface="Calibri"/>
              <a:ea typeface="Calibri"/>
              <a:cs typeface="Calibri"/>
            </a:rPr>
            <a:t>Environmental Review Report</a:t>
          </a:r>
        </a:p>
      </xdr:txBody>
    </xdr:sp>
    <xdr:clientData/>
  </xdr:twoCellAnchor>
  <xdr:twoCellAnchor>
    <xdr:from>
      <xdr:col>5</xdr:col>
      <xdr:colOff>134143</xdr:colOff>
      <xdr:row>14</xdr:row>
      <xdr:rowOff>90488</xdr:rowOff>
    </xdr:from>
    <xdr:to>
      <xdr:col>8</xdr:col>
      <xdr:colOff>571487</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134143</xdr:colOff>
      <xdr:row>9</xdr:row>
      <xdr:rowOff>131763</xdr:rowOff>
    </xdr:from>
    <xdr:to>
      <xdr:col>8</xdr:col>
      <xdr:colOff>571487</xdr:colOff>
      <xdr:row>12</xdr:row>
      <xdr:rowOff>280886</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5227" name="Rectangle 56">
          <a:hlinkClick xmlns:r="http://schemas.openxmlformats.org/officeDocument/2006/relationships" r:id="rId5"/>
        </xdr:cNvPr>
        <xdr:cNvSpPr>
          <a:spLocks noChangeArrowheads="1"/>
        </xdr:cNvSpPr>
      </xdr:nvSpPr>
      <xdr:spPr bwMode="auto">
        <a:xfrm>
          <a:off x="2882900" y="1905000"/>
          <a:ext cx="3327400" cy="850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it-IT" sz="2400" b="0" i="0" u="none" strike="noStrike" baseline="0">
              <a:solidFill>
                <a:srgbClr val="000000"/>
              </a:solidFill>
              <a:latin typeface="Calibri"/>
              <a:ea typeface="Calibri"/>
              <a:cs typeface="Calibri"/>
            </a:rPr>
            <a:t>FTF 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2717800</xdr:colOff>
      <xdr:row>0</xdr:row>
      <xdr:rowOff>25400</xdr:rowOff>
    </xdr:from>
    <xdr:to>
      <xdr:col>3</xdr:col>
      <xdr:colOff>1041400</xdr:colOff>
      <xdr:row>0</xdr:row>
      <xdr:rowOff>546100</xdr:rowOff>
    </xdr:to>
    <xdr:sp macro="" textlink="">
      <xdr:nvSpPr>
        <xdr:cNvPr id="595229" name="Right Arrow 58">
          <a:hlinkClick xmlns:r="http://schemas.openxmlformats.org/officeDocument/2006/relationships" r:id="rId6"/>
        </xdr:cNvPr>
        <xdr:cNvSpPr>
          <a:spLocks noChangeArrowheads="1"/>
        </xdr:cNvSpPr>
      </xdr:nvSpPr>
      <xdr:spPr bwMode="auto">
        <a:xfrm>
          <a:off x="2311400" y="25400"/>
          <a:ext cx="1663700" cy="520700"/>
        </a:xfrm>
        <a:prstGeom prst="rightArrow">
          <a:avLst>
            <a:gd name="adj1" fmla="val 50000"/>
            <a:gd name="adj2" fmla="val 5638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CC00"/>
              </a:solidFill>
              <a:latin typeface="Arial Narrow"/>
              <a:ea typeface="Arial Narrow"/>
              <a:cs typeface="Arial Narrow"/>
            </a:rPr>
            <a:t>WAFSP Menu</a:t>
          </a:r>
        </a:p>
      </xdr:txBody>
    </xdr:sp>
    <xdr:clientData/>
  </xdr:twoCellAnchor>
  <xdr:twoCellAnchor>
    <xdr:from>
      <xdr:col>2</xdr:col>
      <xdr:colOff>558800</xdr:colOff>
      <xdr:row>8</xdr:row>
      <xdr:rowOff>101600</xdr:rowOff>
    </xdr:from>
    <xdr:to>
      <xdr:col>5</xdr:col>
      <xdr:colOff>12700</xdr:colOff>
      <xdr:row>8</xdr:row>
      <xdr:rowOff>952500</xdr:rowOff>
    </xdr:to>
    <xdr:sp macro="" textlink="">
      <xdr:nvSpPr>
        <xdr:cNvPr id="595230" name="Rectangle 65">
          <a:hlinkClick xmlns:r="http://schemas.openxmlformats.org/officeDocument/2006/relationships" r:id="rId4"/>
        </xdr:cNvPr>
        <xdr:cNvSpPr>
          <a:spLocks noChangeArrowheads="1"/>
        </xdr:cNvSpPr>
      </xdr:nvSpPr>
      <xdr:spPr bwMode="auto">
        <a:xfrm>
          <a:off x="2870200" y="2959100"/>
          <a:ext cx="3327400" cy="850900"/>
        </a:xfrm>
        <a:prstGeom prst="rect">
          <a:avLst/>
        </a:prstGeom>
        <a:solidFill>
          <a:srgbClr val="FFC000"/>
        </a:solidFill>
        <a:ln>
          <a:noFill/>
        </a:ln>
        <a:effectLst>
          <a:outerShdw blurRad="635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45720" bIns="36576" anchor="ctr"/>
        <a:lstStyle/>
        <a:p>
          <a:pPr algn="ctr" rtl="0">
            <a:defRPr sz="1000"/>
          </a:pPr>
          <a:r>
            <a:rPr lang="it-IT" sz="2400" b="0" i="0" u="none" strike="noStrike" baseline="0">
              <a:solidFill>
                <a:srgbClr val="000000"/>
              </a:solidFill>
              <a:latin typeface="Calibri"/>
              <a:ea typeface="Calibri"/>
              <a:cs typeface="Calibri"/>
            </a:rPr>
            <a:t>WAFSP Indicators</a:t>
          </a:r>
        </a:p>
      </xdr:txBody>
    </xdr:sp>
    <xdr:clientData/>
  </xdr:twoCellAnchor>
  <xdr:twoCellAnchor>
    <xdr:from>
      <xdr:col>5</xdr:col>
      <xdr:colOff>124618</xdr:colOff>
      <xdr:row>8</xdr:row>
      <xdr:rowOff>104775</xdr:rowOff>
    </xdr:from>
    <xdr:to>
      <xdr:col>8</xdr:col>
      <xdr:colOff>562041</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139700</xdr:colOff>
      <xdr:row>0</xdr:row>
      <xdr:rowOff>114300</xdr:rowOff>
    </xdr:from>
    <xdr:to>
      <xdr:col>1</xdr:col>
      <xdr:colOff>1943100</xdr:colOff>
      <xdr:row>17</xdr:row>
      <xdr:rowOff>101600</xdr:rowOff>
    </xdr:to>
    <xdr:grpSp>
      <xdr:nvGrpSpPr>
        <xdr:cNvPr id="595417" name="Group 67"/>
        <xdr:cNvGrpSpPr>
          <a:grpSpLocks/>
        </xdr:cNvGrpSpPr>
      </xdr:nvGrpSpPr>
      <xdr:grpSpPr bwMode="auto">
        <a:xfrm>
          <a:off x="139700" y="114300"/>
          <a:ext cx="2019300" cy="7734300"/>
          <a:chOff x="11820763" y="288083"/>
          <a:chExt cx="1769694" cy="7878305"/>
        </a:xfrm>
      </xdr:grpSpPr>
      <xdr:sp macro="" textlink="">
        <xdr:nvSpPr>
          <xdr:cNvPr id="595233" name="Horizontal Scroll 68">
            <a:hlinkClick xmlns:r="http://schemas.openxmlformats.org/officeDocument/2006/relationships" r:id="rId7"/>
          </xdr:cNvPr>
          <xdr:cNvSpPr>
            <a:spLocks noChangeArrowheads="1"/>
          </xdr:cNvSpPr>
        </xdr:nvSpPr>
        <xdr:spPr bwMode="auto">
          <a:xfrm>
            <a:off x="11820763" y="288083"/>
            <a:ext cx="1736304" cy="362221"/>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5234" name="Rectangle 69">
            <a:hlinkClick xmlns:r="http://schemas.openxmlformats.org/officeDocument/2006/relationships" r:id="rId8"/>
          </xdr:cNvPr>
          <xdr:cNvSpPr>
            <a:spLocks noChangeArrowheads="1"/>
          </xdr:cNvSpPr>
        </xdr:nvSpPr>
        <xdr:spPr bwMode="auto">
          <a:xfrm>
            <a:off x="11854153" y="1116017"/>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5235" name="Rectangle 70">
            <a:hlinkClick xmlns:r="http://schemas.openxmlformats.org/officeDocument/2006/relationships" r:id="rId9"/>
          </xdr:cNvPr>
          <xdr:cNvSpPr>
            <a:spLocks noChangeArrowheads="1"/>
          </xdr:cNvSpPr>
        </xdr:nvSpPr>
        <xdr:spPr bwMode="auto">
          <a:xfrm>
            <a:off x="11854153" y="1517047"/>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5236" name="Rectangle 71">
            <a:hlinkClick xmlns:r="http://schemas.openxmlformats.org/officeDocument/2006/relationships" r:id="rId10"/>
          </xdr:cNvPr>
          <xdr:cNvSpPr>
            <a:spLocks noChangeArrowheads="1"/>
          </xdr:cNvSpPr>
        </xdr:nvSpPr>
        <xdr:spPr bwMode="auto">
          <a:xfrm>
            <a:off x="11843023" y="2306171"/>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5237" name="Rectangle 72">
            <a:hlinkClick xmlns:r="http://schemas.openxmlformats.org/officeDocument/2006/relationships" r:id="rId11"/>
          </xdr:cNvPr>
          <xdr:cNvSpPr>
            <a:spLocks noChangeArrowheads="1"/>
          </xdr:cNvSpPr>
        </xdr:nvSpPr>
        <xdr:spPr bwMode="auto">
          <a:xfrm>
            <a:off x="11843023" y="2694265"/>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5238" name="Rectangle 73">
            <a:hlinkClick xmlns:r="http://schemas.openxmlformats.org/officeDocument/2006/relationships" r:id="rId12"/>
          </xdr:cNvPr>
          <xdr:cNvSpPr>
            <a:spLocks noChangeArrowheads="1"/>
          </xdr:cNvSpPr>
        </xdr:nvSpPr>
        <xdr:spPr bwMode="auto">
          <a:xfrm>
            <a:off x="11843023" y="3470453"/>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5239" name="Rectangle 74">
            <a:hlinkClick xmlns:r="http://schemas.openxmlformats.org/officeDocument/2006/relationships" r:id="rId13"/>
          </xdr:cNvPr>
          <xdr:cNvSpPr>
            <a:spLocks noChangeArrowheads="1"/>
          </xdr:cNvSpPr>
        </xdr:nvSpPr>
        <xdr:spPr bwMode="auto">
          <a:xfrm>
            <a:off x="11843023" y="3845610"/>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5240" name="Rectangle 75">
            <a:hlinkClick xmlns:r="http://schemas.openxmlformats.org/officeDocument/2006/relationships" r:id="rId14"/>
          </xdr:cNvPr>
          <xdr:cNvSpPr>
            <a:spLocks noChangeArrowheads="1"/>
          </xdr:cNvSpPr>
        </xdr:nvSpPr>
        <xdr:spPr bwMode="auto">
          <a:xfrm>
            <a:off x="11831893" y="6212982"/>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5241" name="Rectangle 76">
            <a:hlinkClick xmlns:r="http://schemas.openxmlformats.org/officeDocument/2006/relationships" r:id="rId15"/>
          </xdr:cNvPr>
          <xdr:cNvSpPr>
            <a:spLocks noChangeArrowheads="1"/>
          </xdr:cNvSpPr>
        </xdr:nvSpPr>
        <xdr:spPr bwMode="auto">
          <a:xfrm>
            <a:off x="12021106" y="4233704"/>
            <a:ext cx="1558221" cy="362221"/>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5242" name="Rectangle 77">
            <a:hlinkClick xmlns:r="http://schemas.openxmlformats.org/officeDocument/2006/relationships" r:id="rId16"/>
          </xdr:cNvPr>
          <xdr:cNvSpPr>
            <a:spLocks noChangeArrowheads="1"/>
          </xdr:cNvSpPr>
        </xdr:nvSpPr>
        <xdr:spPr bwMode="auto">
          <a:xfrm>
            <a:off x="12021106" y="4647670"/>
            <a:ext cx="1558221" cy="349284"/>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5243" name="Rectangle 78">
            <a:hlinkClick xmlns:r="http://schemas.openxmlformats.org/officeDocument/2006/relationships" r:id="rId17"/>
          </xdr:cNvPr>
          <xdr:cNvSpPr>
            <a:spLocks noChangeArrowheads="1"/>
          </xdr:cNvSpPr>
        </xdr:nvSpPr>
        <xdr:spPr bwMode="auto">
          <a:xfrm>
            <a:off x="12021106" y="5035764"/>
            <a:ext cx="1558221" cy="362221"/>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5244" name="Rectangle 79">
            <a:hlinkClick xmlns:r="http://schemas.openxmlformats.org/officeDocument/2006/relationships" r:id="rId18"/>
          </xdr:cNvPr>
          <xdr:cNvSpPr>
            <a:spLocks noChangeArrowheads="1"/>
          </xdr:cNvSpPr>
        </xdr:nvSpPr>
        <xdr:spPr bwMode="auto">
          <a:xfrm>
            <a:off x="12021106" y="5423858"/>
            <a:ext cx="1558221" cy="362221"/>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5245" name="Rectangle 80">
            <a:hlinkClick xmlns:r="http://schemas.openxmlformats.org/officeDocument/2006/relationships" r:id="rId19"/>
          </xdr:cNvPr>
          <xdr:cNvSpPr>
            <a:spLocks noChangeArrowheads="1"/>
          </xdr:cNvSpPr>
        </xdr:nvSpPr>
        <xdr:spPr bwMode="auto">
          <a:xfrm>
            <a:off x="11998845" y="6614013"/>
            <a:ext cx="1558221" cy="37515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5246" name="Rectangle 81">
            <a:hlinkClick xmlns:r="http://schemas.openxmlformats.org/officeDocument/2006/relationships" r:id="rId20"/>
          </xdr:cNvPr>
          <xdr:cNvSpPr>
            <a:spLocks noChangeArrowheads="1"/>
          </xdr:cNvSpPr>
        </xdr:nvSpPr>
        <xdr:spPr bwMode="auto">
          <a:xfrm>
            <a:off x="11998845" y="7027979"/>
            <a:ext cx="1558221"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5247" name="Rectangle 82">
            <a:hlinkClick xmlns:r="http://schemas.openxmlformats.org/officeDocument/2006/relationships" r:id="rId21"/>
          </xdr:cNvPr>
          <xdr:cNvSpPr>
            <a:spLocks noChangeArrowheads="1"/>
          </xdr:cNvSpPr>
        </xdr:nvSpPr>
        <xdr:spPr bwMode="auto">
          <a:xfrm>
            <a:off x="11998845" y="7416073"/>
            <a:ext cx="1558221"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5248" name="Rectangle 83">
            <a:hlinkClick xmlns:r="http://schemas.openxmlformats.org/officeDocument/2006/relationships" r:id="rId22"/>
          </xdr:cNvPr>
          <xdr:cNvSpPr>
            <a:spLocks noChangeArrowheads="1"/>
          </xdr:cNvSpPr>
        </xdr:nvSpPr>
        <xdr:spPr bwMode="auto">
          <a:xfrm>
            <a:off x="11854153" y="702050"/>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5249" name="Rectangle 84">
            <a:hlinkClick xmlns:r="http://schemas.openxmlformats.org/officeDocument/2006/relationships" r:id="rId23"/>
          </xdr:cNvPr>
          <xdr:cNvSpPr>
            <a:spLocks noChangeArrowheads="1"/>
          </xdr:cNvSpPr>
        </xdr:nvSpPr>
        <xdr:spPr bwMode="auto">
          <a:xfrm>
            <a:off x="11854153" y="1918077"/>
            <a:ext cx="1736304" cy="34928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5250" name="Rectangle 85">
            <a:hlinkClick xmlns:r="http://schemas.openxmlformats.org/officeDocument/2006/relationships" r:id="rId24"/>
          </xdr:cNvPr>
          <xdr:cNvSpPr>
            <a:spLocks noChangeArrowheads="1"/>
          </xdr:cNvSpPr>
        </xdr:nvSpPr>
        <xdr:spPr bwMode="auto">
          <a:xfrm>
            <a:off x="11843023" y="3082359"/>
            <a:ext cx="173630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5251" name="Rectangle 86">
            <a:hlinkClick xmlns:r="http://schemas.openxmlformats.org/officeDocument/2006/relationships" r:id="rId25"/>
          </xdr:cNvPr>
          <xdr:cNvSpPr>
            <a:spLocks noChangeArrowheads="1"/>
          </xdr:cNvSpPr>
        </xdr:nvSpPr>
        <xdr:spPr bwMode="auto">
          <a:xfrm>
            <a:off x="11831893" y="7804167"/>
            <a:ext cx="1747434" cy="362221"/>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5252" name="Rectangle 87">
            <a:hlinkClick xmlns:r="http://schemas.openxmlformats.org/officeDocument/2006/relationships" r:id="rId6"/>
          </xdr:cNvPr>
          <xdr:cNvSpPr>
            <a:spLocks noChangeArrowheads="1"/>
          </xdr:cNvSpPr>
        </xdr:nvSpPr>
        <xdr:spPr bwMode="auto">
          <a:xfrm>
            <a:off x="12009976" y="5799016"/>
            <a:ext cx="1558221" cy="362221"/>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4318000</xdr:colOff>
      <xdr:row>0</xdr:row>
      <xdr:rowOff>114300</xdr:rowOff>
    </xdr:from>
    <xdr:to>
      <xdr:col>8</xdr:col>
      <xdr:colOff>469900</xdr:colOff>
      <xdr:row>0</xdr:row>
      <xdr:rowOff>622300</xdr:rowOff>
    </xdr:to>
    <xdr:sp macro="" textlink="">
      <xdr:nvSpPr>
        <xdr:cNvPr id="592464" name="Right Arrow 1">
          <a:hlinkClick xmlns:r="http://schemas.openxmlformats.org/officeDocument/2006/relationships" r:id="rId1"/>
        </xdr:cNvPr>
        <xdr:cNvSpPr>
          <a:spLocks noChangeArrowheads="1"/>
        </xdr:cNvSpPr>
      </xdr:nvSpPr>
      <xdr:spPr bwMode="auto">
        <a:xfrm>
          <a:off x="10261600" y="114300"/>
          <a:ext cx="2654300" cy="508000"/>
        </a:xfrm>
        <a:prstGeom prst="rightArrow">
          <a:avLst>
            <a:gd name="adj1" fmla="val 50000"/>
            <a:gd name="adj2" fmla="val 580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5</xdr:col>
      <xdr:colOff>2311400</xdr:colOff>
      <xdr:row>0</xdr:row>
      <xdr:rowOff>114300</xdr:rowOff>
    </xdr:from>
    <xdr:to>
      <xdr:col>5</xdr:col>
      <xdr:colOff>4914900</xdr:colOff>
      <xdr:row>0</xdr:row>
      <xdr:rowOff>622300</xdr:rowOff>
    </xdr:to>
    <xdr:sp macro="" textlink="">
      <xdr:nvSpPr>
        <xdr:cNvPr id="592465" name="Right Arrow 2">
          <a:hlinkClick xmlns:r="http://schemas.openxmlformats.org/officeDocument/2006/relationships" r:id="rId2"/>
        </xdr:cNvPr>
        <xdr:cNvSpPr>
          <a:spLocks noChangeArrowheads="1"/>
        </xdr:cNvSpPr>
      </xdr:nvSpPr>
      <xdr:spPr bwMode="auto">
        <a:xfrm>
          <a:off x="8255000" y="114300"/>
          <a:ext cx="2603500" cy="508000"/>
        </a:xfrm>
        <a:prstGeom prst="rightArrow">
          <a:avLst>
            <a:gd name="adj1" fmla="val 50000"/>
            <a:gd name="adj2" fmla="val 578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5</xdr:col>
      <xdr:colOff>88900</xdr:colOff>
      <xdr:row>0</xdr:row>
      <xdr:rowOff>114300</xdr:rowOff>
    </xdr:from>
    <xdr:to>
      <xdr:col>5</xdr:col>
      <xdr:colOff>2730500</xdr:colOff>
      <xdr:row>0</xdr:row>
      <xdr:rowOff>622300</xdr:rowOff>
    </xdr:to>
    <xdr:sp macro="" textlink="">
      <xdr:nvSpPr>
        <xdr:cNvPr id="592466" name="Right Arrow 3">
          <a:hlinkClick xmlns:r="http://schemas.openxmlformats.org/officeDocument/2006/relationships" r:id="rId3"/>
        </xdr:cNvPr>
        <xdr:cNvSpPr>
          <a:spLocks noChangeArrowheads="1"/>
        </xdr:cNvSpPr>
      </xdr:nvSpPr>
      <xdr:spPr bwMode="auto">
        <a:xfrm>
          <a:off x="6032500" y="114300"/>
          <a:ext cx="2641600" cy="508000"/>
        </a:xfrm>
        <a:prstGeom prst="rightArrow">
          <a:avLst>
            <a:gd name="adj1" fmla="val 50000"/>
            <a:gd name="adj2" fmla="val 57778"/>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3</xdr:col>
      <xdr:colOff>1562100</xdr:colOff>
      <xdr:row>0</xdr:row>
      <xdr:rowOff>114300</xdr:rowOff>
    </xdr:from>
    <xdr:to>
      <xdr:col>5</xdr:col>
      <xdr:colOff>838200</xdr:colOff>
      <xdr:row>0</xdr:row>
      <xdr:rowOff>622300</xdr:rowOff>
    </xdr:to>
    <xdr:sp macro="" textlink="">
      <xdr:nvSpPr>
        <xdr:cNvPr id="592467" name="Right Arrow 4">
          <a:hlinkClick xmlns:r="http://schemas.openxmlformats.org/officeDocument/2006/relationships" r:id="rId4"/>
        </xdr:cNvPr>
        <xdr:cNvSpPr>
          <a:spLocks noChangeArrowheads="1"/>
        </xdr:cNvSpPr>
      </xdr:nvSpPr>
      <xdr:spPr bwMode="auto">
        <a:xfrm>
          <a:off x="4787900" y="114300"/>
          <a:ext cx="1993900" cy="508000"/>
        </a:xfrm>
        <a:prstGeom prst="rightArrow">
          <a:avLst>
            <a:gd name="adj1" fmla="val 50000"/>
            <a:gd name="adj2" fmla="val 57603"/>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WAFSPP Indicators</a:t>
          </a:r>
        </a:p>
      </xdr:txBody>
    </xdr:sp>
    <xdr:clientData/>
  </xdr:twoCellAnchor>
  <xdr:twoCellAnchor>
    <xdr:from>
      <xdr:col>2</xdr:col>
      <xdr:colOff>520700</xdr:colOff>
      <xdr:row>0</xdr:row>
      <xdr:rowOff>114300</xdr:rowOff>
    </xdr:from>
    <xdr:to>
      <xdr:col>3</xdr:col>
      <xdr:colOff>1879600</xdr:colOff>
      <xdr:row>0</xdr:row>
      <xdr:rowOff>622300</xdr:rowOff>
    </xdr:to>
    <xdr:sp macro="" textlink="">
      <xdr:nvSpPr>
        <xdr:cNvPr id="592468" name="Right Arrow 5">
          <a:hlinkClick xmlns:r="http://schemas.openxmlformats.org/officeDocument/2006/relationships" r:id="rId5"/>
        </xdr:cNvPr>
        <xdr:cNvSpPr>
          <a:spLocks noChangeArrowheads="1"/>
        </xdr:cNvSpPr>
      </xdr:nvSpPr>
      <xdr:spPr bwMode="auto">
        <a:xfrm>
          <a:off x="2832100" y="114300"/>
          <a:ext cx="2273300" cy="508000"/>
        </a:xfrm>
        <a:prstGeom prst="rightArrow">
          <a:avLst>
            <a:gd name="adj1" fmla="val 50000"/>
            <a:gd name="adj2" fmla="val 57802"/>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CC00"/>
              </a:solidFill>
              <a:latin typeface="Arial Narrow"/>
              <a:ea typeface="Arial Narrow"/>
              <a:cs typeface="Arial Narrow"/>
            </a:rPr>
            <a:t>       FTF Indicators</a:t>
          </a:r>
        </a:p>
      </xdr:txBody>
    </xdr:sp>
    <xdr:clientData/>
  </xdr:twoCellAnchor>
  <xdr:twoCellAnchor>
    <xdr:from>
      <xdr:col>0</xdr:col>
      <xdr:colOff>2540000</xdr:colOff>
      <xdr:row>0</xdr:row>
      <xdr:rowOff>114300</xdr:rowOff>
    </xdr:from>
    <xdr:to>
      <xdr:col>3</xdr:col>
      <xdr:colOff>546100</xdr:colOff>
      <xdr:row>0</xdr:row>
      <xdr:rowOff>622300</xdr:rowOff>
    </xdr:to>
    <xdr:sp macro="" textlink="">
      <xdr:nvSpPr>
        <xdr:cNvPr id="592469" name="Right Arrow 6">
          <a:hlinkClick xmlns:r="http://schemas.openxmlformats.org/officeDocument/2006/relationships" r:id="rId6"/>
        </xdr:cNvPr>
        <xdr:cNvSpPr>
          <a:spLocks noChangeArrowheads="1"/>
        </xdr:cNvSpPr>
      </xdr:nvSpPr>
      <xdr:spPr bwMode="auto">
        <a:xfrm>
          <a:off x="2120900" y="114300"/>
          <a:ext cx="1651000" cy="508000"/>
        </a:xfrm>
        <a:prstGeom prst="rightArrow">
          <a:avLst>
            <a:gd name="adj1" fmla="val 50000"/>
            <a:gd name="adj2" fmla="val 573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0</xdr:col>
      <xdr:colOff>25400</xdr:colOff>
      <xdr:row>0</xdr:row>
      <xdr:rowOff>203200</xdr:rowOff>
    </xdr:from>
    <xdr:to>
      <xdr:col>0</xdr:col>
      <xdr:colOff>2044700</xdr:colOff>
      <xdr:row>21</xdr:row>
      <xdr:rowOff>355600</xdr:rowOff>
    </xdr:to>
    <xdr:grpSp>
      <xdr:nvGrpSpPr>
        <xdr:cNvPr id="592605" name="Group 7"/>
        <xdr:cNvGrpSpPr>
          <a:grpSpLocks/>
        </xdr:cNvGrpSpPr>
      </xdr:nvGrpSpPr>
      <xdr:grpSpPr bwMode="auto">
        <a:xfrm>
          <a:off x="25400" y="203200"/>
          <a:ext cx="2019300" cy="6921500"/>
          <a:chOff x="11820763" y="288083"/>
          <a:chExt cx="1769694" cy="7878305"/>
        </a:xfrm>
      </xdr:grpSpPr>
      <xdr:sp macro="" textlink="">
        <xdr:nvSpPr>
          <xdr:cNvPr id="592471" name="Horizontal Scroll 8">
            <a:hlinkClick xmlns:r="http://schemas.openxmlformats.org/officeDocument/2006/relationships" r:id="rId7"/>
          </xdr:cNvPr>
          <xdr:cNvSpPr>
            <a:spLocks noChangeArrowheads="1"/>
          </xdr:cNvSpPr>
        </xdr:nvSpPr>
        <xdr:spPr bwMode="auto">
          <a:xfrm>
            <a:off x="11820763" y="288083"/>
            <a:ext cx="1736304" cy="36139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2472" name="Rectangle 9">
            <a:hlinkClick xmlns:r="http://schemas.openxmlformats.org/officeDocument/2006/relationships" r:id="rId8"/>
          </xdr:cNvPr>
          <xdr:cNvSpPr>
            <a:spLocks noChangeArrowheads="1"/>
          </xdr:cNvSpPr>
        </xdr:nvSpPr>
        <xdr:spPr bwMode="auto">
          <a:xfrm>
            <a:off x="11854153" y="1112053"/>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2473" name="Rectangle 10">
            <a:hlinkClick xmlns:r="http://schemas.openxmlformats.org/officeDocument/2006/relationships" r:id="rId9"/>
          </xdr:cNvPr>
          <xdr:cNvSpPr>
            <a:spLocks noChangeArrowheads="1"/>
          </xdr:cNvSpPr>
        </xdr:nvSpPr>
        <xdr:spPr bwMode="auto">
          <a:xfrm>
            <a:off x="11854153" y="1516809"/>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2474" name="Rectangle 11">
            <a:hlinkClick xmlns:r="http://schemas.openxmlformats.org/officeDocument/2006/relationships" r:id="rId10"/>
          </xdr:cNvPr>
          <xdr:cNvSpPr>
            <a:spLocks noChangeArrowheads="1"/>
          </xdr:cNvSpPr>
        </xdr:nvSpPr>
        <xdr:spPr bwMode="auto">
          <a:xfrm>
            <a:off x="11843023" y="2311868"/>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2475" name="Rectangle 12">
            <a:hlinkClick xmlns:r="http://schemas.openxmlformats.org/officeDocument/2006/relationships" r:id="rId11"/>
          </xdr:cNvPr>
          <xdr:cNvSpPr>
            <a:spLocks noChangeArrowheads="1"/>
          </xdr:cNvSpPr>
        </xdr:nvSpPr>
        <xdr:spPr bwMode="auto">
          <a:xfrm>
            <a:off x="11843023" y="2702169"/>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2476" name="Rectangle 13">
            <a:hlinkClick xmlns:r="http://schemas.openxmlformats.org/officeDocument/2006/relationships" r:id="rId12"/>
          </xdr:cNvPr>
          <xdr:cNvSpPr>
            <a:spLocks noChangeArrowheads="1"/>
          </xdr:cNvSpPr>
        </xdr:nvSpPr>
        <xdr:spPr bwMode="auto">
          <a:xfrm>
            <a:off x="11843023" y="3468316"/>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2477" name="Rectangle 14">
            <a:hlinkClick xmlns:r="http://schemas.openxmlformats.org/officeDocument/2006/relationships" r:id="rId13"/>
          </xdr:cNvPr>
          <xdr:cNvSpPr>
            <a:spLocks noChangeArrowheads="1"/>
          </xdr:cNvSpPr>
        </xdr:nvSpPr>
        <xdr:spPr bwMode="auto">
          <a:xfrm>
            <a:off x="11843023" y="3844162"/>
            <a:ext cx="1736304" cy="3758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2478" name="Rectangle 15">
            <a:hlinkClick xmlns:r="http://schemas.openxmlformats.org/officeDocument/2006/relationships" r:id="rId14"/>
          </xdr:cNvPr>
          <xdr:cNvSpPr>
            <a:spLocks noChangeArrowheads="1"/>
          </xdr:cNvSpPr>
        </xdr:nvSpPr>
        <xdr:spPr bwMode="auto">
          <a:xfrm>
            <a:off x="11831893" y="6214881"/>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2479" name="Rectangle 16">
            <a:hlinkClick xmlns:r="http://schemas.openxmlformats.org/officeDocument/2006/relationships" r:id="rId15"/>
          </xdr:cNvPr>
          <xdr:cNvSpPr>
            <a:spLocks noChangeArrowheads="1"/>
          </xdr:cNvSpPr>
        </xdr:nvSpPr>
        <xdr:spPr bwMode="auto">
          <a:xfrm>
            <a:off x="12021106" y="4234463"/>
            <a:ext cx="1558221" cy="361390"/>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2480" name="Rectangle 17">
            <a:hlinkClick xmlns:r="http://schemas.openxmlformats.org/officeDocument/2006/relationships" r:id="rId16"/>
          </xdr:cNvPr>
          <xdr:cNvSpPr>
            <a:spLocks noChangeArrowheads="1"/>
          </xdr:cNvSpPr>
        </xdr:nvSpPr>
        <xdr:spPr bwMode="auto">
          <a:xfrm>
            <a:off x="12021106" y="4639220"/>
            <a:ext cx="1558221" cy="36139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2481" name="Rectangle 18">
            <a:hlinkClick xmlns:r="http://schemas.openxmlformats.org/officeDocument/2006/relationships" r:id="rId17"/>
          </xdr:cNvPr>
          <xdr:cNvSpPr>
            <a:spLocks noChangeArrowheads="1"/>
          </xdr:cNvSpPr>
        </xdr:nvSpPr>
        <xdr:spPr bwMode="auto">
          <a:xfrm>
            <a:off x="12021106" y="5043977"/>
            <a:ext cx="1558221" cy="346935"/>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2482" name="Rectangle 19">
            <a:hlinkClick xmlns:r="http://schemas.openxmlformats.org/officeDocument/2006/relationships" r:id="rId18"/>
          </xdr:cNvPr>
          <xdr:cNvSpPr>
            <a:spLocks noChangeArrowheads="1"/>
          </xdr:cNvSpPr>
        </xdr:nvSpPr>
        <xdr:spPr bwMode="auto">
          <a:xfrm>
            <a:off x="12021106" y="5419823"/>
            <a:ext cx="1558221" cy="361390"/>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2483" name="Rectangle 20">
            <a:hlinkClick xmlns:r="http://schemas.openxmlformats.org/officeDocument/2006/relationships" r:id="rId19"/>
          </xdr:cNvPr>
          <xdr:cNvSpPr>
            <a:spLocks noChangeArrowheads="1"/>
          </xdr:cNvSpPr>
        </xdr:nvSpPr>
        <xdr:spPr bwMode="auto">
          <a:xfrm>
            <a:off x="11998845" y="6619638"/>
            <a:ext cx="1558221" cy="36139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2484" name="Rectangle 21">
            <a:hlinkClick xmlns:r="http://schemas.openxmlformats.org/officeDocument/2006/relationships" r:id="rId20"/>
          </xdr:cNvPr>
          <xdr:cNvSpPr>
            <a:spLocks noChangeArrowheads="1"/>
          </xdr:cNvSpPr>
        </xdr:nvSpPr>
        <xdr:spPr bwMode="auto">
          <a:xfrm>
            <a:off x="11998845" y="7024395"/>
            <a:ext cx="1558221"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2485" name="Rectangle 22">
            <a:hlinkClick xmlns:r="http://schemas.openxmlformats.org/officeDocument/2006/relationships" r:id="rId21"/>
          </xdr:cNvPr>
          <xdr:cNvSpPr>
            <a:spLocks noChangeArrowheads="1"/>
          </xdr:cNvSpPr>
        </xdr:nvSpPr>
        <xdr:spPr bwMode="auto">
          <a:xfrm>
            <a:off x="11998845" y="7414697"/>
            <a:ext cx="1558221"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2486" name="Rectangle 23">
            <a:hlinkClick xmlns:r="http://schemas.openxmlformats.org/officeDocument/2006/relationships" r:id="rId22"/>
          </xdr:cNvPr>
          <xdr:cNvSpPr>
            <a:spLocks noChangeArrowheads="1"/>
          </xdr:cNvSpPr>
        </xdr:nvSpPr>
        <xdr:spPr bwMode="auto">
          <a:xfrm>
            <a:off x="11854153" y="692840"/>
            <a:ext cx="1736304" cy="375846"/>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2487" name="Rectangle 24">
            <a:hlinkClick xmlns:r="http://schemas.openxmlformats.org/officeDocument/2006/relationships" r:id="rId23"/>
          </xdr:cNvPr>
          <xdr:cNvSpPr>
            <a:spLocks noChangeArrowheads="1"/>
          </xdr:cNvSpPr>
        </xdr:nvSpPr>
        <xdr:spPr bwMode="auto">
          <a:xfrm>
            <a:off x="11854153" y="1921566"/>
            <a:ext cx="1736304" cy="34693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2488" name="Rectangle 25">
            <a:hlinkClick xmlns:r="http://schemas.openxmlformats.org/officeDocument/2006/relationships" r:id="rId24"/>
          </xdr:cNvPr>
          <xdr:cNvSpPr>
            <a:spLocks noChangeArrowheads="1"/>
          </xdr:cNvSpPr>
        </xdr:nvSpPr>
        <xdr:spPr bwMode="auto">
          <a:xfrm>
            <a:off x="11843023" y="3078015"/>
            <a:ext cx="173630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2489" name="Rectangle 26">
            <a:hlinkClick xmlns:r="http://schemas.openxmlformats.org/officeDocument/2006/relationships" r:id="rId25"/>
          </xdr:cNvPr>
          <xdr:cNvSpPr>
            <a:spLocks noChangeArrowheads="1"/>
          </xdr:cNvSpPr>
        </xdr:nvSpPr>
        <xdr:spPr bwMode="auto">
          <a:xfrm>
            <a:off x="11831893" y="7804998"/>
            <a:ext cx="1747434" cy="36139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2490" name="Rectangle 27">
            <a:hlinkClick xmlns:r="http://schemas.openxmlformats.org/officeDocument/2006/relationships" r:id="rId6"/>
          </xdr:cNvPr>
          <xdr:cNvSpPr>
            <a:spLocks noChangeArrowheads="1"/>
          </xdr:cNvSpPr>
        </xdr:nvSpPr>
        <xdr:spPr bwMode="auto">
          <a:xfrm>
            <a:off x="12009976" y="5810124"/>
            <a:ext cx="1558221" cy="361390"/>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2349500</xdr:colOff>
      <xdr:row>1</xdr:row>
      <xdr:rowOff>12700</xdr:rowOff>
    </xdr:from>
    <xdr:to>
      <xdr:col>11</xdr:col>
      <xdr:colOff>0</xdr:colOff>
      <xdr:row>3</xdr:row>
      <xdr:rowOff>25400</xdr:rowOff>
    </xdr:to>
    <xdr:grpSp>
      <xdr:nvGrpSpPr>
        <xdr:cNvPr id="607351" name="Group 72"/>
        <xdr:cNvGrpSpPr>
          <a:grpSpLocks/>
        </xdr:cNvGrpSpPr>
      </xdr:nvGrpSpPr>
      <xdr:grpSpPr bwMode="auto">
        <a:xfrm>
          <a:off x="2565400" y="88900"/>
          <a:ext cx="10807700" cy="508000"/>
          <a:chOff x="2314575" y="200025"/>
          <a:chExt cx="9458325" cy="514350"/>
        </a:xfrm>
      </xdr:grpSpPr>
      <xdr:sp macro="" textlink="">
        <xdr:nvSpPr>
          <xdr:cNvPr id="607233" name="Right Arrow 40">
            <a:hlinkClick xmlns:r="http://schemas.openxmlformats.org/officeDocument/2006/relationships" r:id="rId1"/>
          </xdr:cNvPr>
          <xdr:cNvSpPr>
            <a:spLocks noChangeArrowheads="1"/>
          </xdr:cNvSpPr>
        </xdr:nvSpPr>
        <xdr:spPr bwMode="auto">
          <a:xfrm>
            <a:off x="9461112" y="200025"/>
            <a:ext cx="2311788"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sp macro="" textlink="">
        <xdr:nvSpPr>
          <xdr:cNvPr id="607234" name="Right Arrow 41">
            <a:hlinkClick xmlns:r="http://schemas.openxmlformats.org/officeDocument/2006/relationships" r:id="rId2"/>
          </xdr:cNvPr>
          <xdr:cNvSpPr>
            <a:spLocks noChangeArrowheads="1"/>
          </xdr:cNvSpPr>
        </xdr:nvSpPr>
        <xdr:spPr bwMode="auto">
          <a:xfrm>
            <a:off x="7693928" y="200025"/>
            <a:ext cx="2278445" cy="514350"/>
          </a:xfrm>
          <a:prstGeom prst="rightArrow">
            <a:avLst>
              <a:gd name="adj1" fmla="val 50000"/>
              <a:gd name="adj2" fmla="val 49997"/>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sp macro="" textlink="">
        <xdr:nvSpPr>
          <xdr:cNvPr id="607235" name="Right Arrow 42">
            <a:hlinkClick xmlns:r="http://schemas.openxmlformats.org/officeDocument/2006/relationships" r:id="rId3"/>
          </xdr:cNvPr>
          <xdr:cNvSpPr>
            <a:spLocks noChangeArrowheads="1"/>
          </xdr:cNvSpPr>
        </xdr:nvSpPr>
        <xdr:spPr bwMode="auto">
          <a:xfrm>
            <a:off x="5748914" y="200025"/>
            <a:ext cx="2322902"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607236" name="Right Arrow 43">
            <a:hlinkClick xmlns:r="http://schemas.openxmlformats.org/officeDocument/2006/relationships" r:id="rId4"/>
          </xdr:cNvPr>
          <xdr:cNvSpPr>
            <a:spLocks noChangeArrowheads="1"/>
          </xdr:cNvSpPr>
        </xdr:nvSpPr>
        <xdr:spPr bwMode="auto">
          <a:xfrm>
            <a:off x="4659706" y="200025"/>
            <a:ext cx="1756070" cy="514350"/>
          </a:xfrm>
          <a:prstGeom prst="rightArrow">
            <a:avLst>
              <a:gd name="adj1" fmla="val 50000"/>
              <a:gd name="adj2" fmla="val 5000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CC00"/>
                </a:solidFill>
                <a:latin typeface="Arial Narrow"/>
                <a:ea typeface="Arial Narrow"/>
                <a:cs typeface="Arial Narrow"/>
              </a:rPr>
              <a:t>       WAFSPP Indicators</a:t>
            </a:r>
          </a:p>
        </xdr:txBody>
      </xdr:sp>
      <xdr:sp macro="" textlink="">
        <xdr:nvSpPr>
          <xdr:cNvPr id="607237" name="Right Arrow 45">
            <a:hlinkClick xmlns:r="http://schemas.openxmlformats.org/officeDocument/2006/relationships" r:id="rId5"/>
          </xdr:cNvPr>
          <xdr:cNvSpPr>
            <a:spLocks noChangeArrowheads="1"/>
          </xdr:cNvSpPr>
        </xdr:nvSpPr>
        <xdr:spPr bwMode="auto">
          <a:xfrm>
            <a:off x="2948094" y="200025"/>
            <a:ext cx="2000586" cy="514350"/>
          </a:xfrm>
          <a:prstGeom prst="rightArrow">
            <a:avLst>
              <a:gd name="adj1" fmla="val 50000"/>
              <a:gd name="adj2" fmla="val 499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FTF Indicators</a:t>
            </a:r>
          </a:p>
        </xdr:txBody>
      </xdr:sp>
      <xdr:sp macro="" textlink="">
        <xdr:nvSpPr>
          <xdr:cNvPr id="607238" name="Right Arrow 49">
            <a:hlinkClick xmlns:r="http://schemas.openxmlformats.org/officeDocument/2006/relationships" r:id="rId6"/>
          </xdr:cNvPr>
          <xdr:cNvSpPr>
            <a:spLocks noChangeArrowheads="1"/>
          </xdr:cNvSpPr>
        </xdr:nvSpPr>
        <xdr:spPr bwMode="auto">
          <a:xfrm>
            <a:off x="2314575" y="200025"/>
            <a:ext cx="1455982" cy="514350"/>
          </a:xfrm>
          <a:prstGeom prst="rightArrow">
            <a:avLst>
              <a:gd name="adj1" fmla="val 50000"/>
              <a:gd name="adj2" fmla="val 50003"/>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grpSp>
    <xdr:clientData/>
  </xdr:twoCellAnchor>
  <xdr:twoCellAnchor>
    <xdr:from>
      <xdr:col>1</xdr:col>
      <xdr:colOff>101600</xdr:colOff>
      <xdr:row>2</xdr:row>
      <xdr:rowOff>12700</xdr:rowOff>
    </xdr:from>
    <xdr:to>
      <xdr:col>1</xdr:col>
      <xdr:colOff>2120900</xdr:colOff>
      <xdr:row>28</xdr:row>
      <xdr:rowOff>50800</xdr:rowOff>
    </xdr:to>
    <xdr:grpSp>
      <xdr:nvGrpSpPr>
        <xdr:cNvPr id="607352" name="Group 51"/>
        <xdr:cNvGrpSpPr>
          <a:grpSpLocks/>
        </xdr:cNvGrpSpPr>
      </xdr:nvGrpSpPr>
      <xdr:grpSpPr bwMode="auto">
        <a:xfrm>
          <a:off x="317500" y="165100"/>
          <a:ext cx="2019300" cy="6807200"/>
          <a:chOff x="11820763" y="288083"/>
          <a:chExt cx="1769694" cy="7878305"/>
        </a:xfrm>
      </xdr:grpSpPr>
      <xdr:sp macro="" textlink="">
        <xdr:nvSpPr>
          <xdr:cNvPr id="583661" name="Horizontal Scroll 52">
            <a:hlinkClick xmlns:r="http://schemas.openxmlformats.org/officeDocument/2006/relationships" r:id="rId7"/>
          </xdr:cNvPr>
          <xdr:cNvSpPr>
            <a:spLocks noChangeArrowheads="1"/>
          </xdr:cNvSpPr>
        </xdr:nvSpPr>
        <xdr:spPr bwMode="auto">
          <a:xfrm>
            <a:off x="11820763" y="288083"/>
            <a:ext cx="1736304" cy="36745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3662" name="Rectangle 53">
            <a:hlinkClick xmlns:r="http://schemas.openxmlformats.org/officeDocument/2006/relationships" r:id="rId8"/>
          </xdr:cNvPr>
          <xdr:cNvSpPr>
            <a:spLocks noChangeArrowheads="1"/>
          </xdr:cNvSpPr>
        </xdr:nvSpPr>
        <xdr:spPr bwMode="auto">
          <a:xfrm>
            <a:off x="11854153" y="111118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3663" name="Rectangle 54">
            <a:hlinkClick xmlns:r="http://schemas.openxmlformats.org/officeDocument/2006/relationships" r:id="rId9"/>
          </xdr:cNvPr>
          <xdr:cNvSpPr>
            <a:spLocks noChangeArrowheads="1"/>
          </xdr:cNvSpPr>
        </xdr:nvSpPr>
        <xdr:spPr bwMode="auto">
          <a:xfrm>
            <a:off x="11854153" y="1522743"/>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3664" name="Rectangle 55">
            <a:hlinkClick xmlns:r="http://schemas.openxmlformats.org/officeDocument/2006/relationships" r:id="rId10"/>
          </xdr:cNvPr>
          <xdr:cNvSpPr>
            <a:spLocks noChangeArrowheads="1"/>
          </xdr:cNvSpPr>
        </xdr:nvSpPr>
        <xdr:spPr bwMode="auto">
          <a:xfrm>
            <a:off x="11843023" y="2301754"/>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3665" name="Rectangle 56">
            <a:hlinkClick xmlns:r="http://schemas.openxmlformats.org/officeDocument/2006/relationships" r:id="rId11"/>
          </xdr:cNvPr>
          <xdr:cNvSpPr>
            <a:spLocks noChangeArrowheads="1"/>
          </xdr:cNvSpPr>
        </xdr:nvSpPr>
        <xdr:spPr bwMode="auto">
          <a:xfrm>
            <a:off x="11843023" y="269860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3666" name="Rectangle 57">
            <a:hlinkClick xmlns:r="http://schemas.openxmlformats.org/officeDocument/2006/relationships" r:id="rId12"/>
          </xdr:cNvPr>
          <xdr:cNvSpPr>
            <a:spLocks noChangeArrowheads="1"/>
          </xdr:cNvSpPr>
        </xdr:nvSpPr>
        <xdr:spPr bwMode="auto">
          <a:xfrm>
            <a:off x="11843023" y="3462922"/>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3667" name="Rectangle 58">
            <a:hlinkClick xmlns:r="http://schemas.openxmlformats.org/officeDocument/2006/relationships" r:id="rId13"/>
          </xdr:cNvPr>
          <xdr:cNvSpPr>
            <a:spLocks noChangeArrowheads="1"/>
          </xdr:cNvSpPr>
        </xdr:nvSpPr>
        <xdr:spPr bwMode="auto">
          <a:xfrm>
            <a:off x="11843023" y="3845079"/>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3668" name="Rectangle 59">
            <a:hlinkClick xmlns:r="http://schemas.openxmlformats.org/officeDocument/2006/relationships" r:id="rId14"/>
          </xdr:cNvPr>
          <xdr:cNvSpPr>
            <a:spLocks noChangeArrowheads="1"/>
          </xdr:cNvSpPr>
        </xdr:nvSpPr>
        <xdr:spPr bwMode="auto">
          <a:xfrm>
            <a:off x="11831893" y="6211510"/>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3669" name="Rectangle 60">
            <a:hlinkClick xmlns:r="http://schemas.openxmlformats.org/officeDocument/2006/relationships" r:id="rId15"/>
          </xdr:cNvPr>
          <xdr:cNvSpPr>
            <a:spLocks noChangeArrowheads="1"/>
          </xdr:cNvSpPr>
        </xdr:nvSpPr>
        <xdr:spPr bwMode="auto">
          <a:xfrm>
            <a:off x="12021106" y="4227235"/>
            <a:ext cx="1558221" cy="367458"/>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3670" name="Rectangle 61">
            <a:hlinkClick xmlns:r="http://schemas.openxmlformats.org/officeDocument/2006/relationships" r:id="rId16"/>
          </xdr:cNvPr>
          <xdr:cNvSpPr>
            <a:spLocks noChangeArrowheads="1"/>
          </xdr:cNvSpPr>
        </xdr:nvSpPr>
        <xdr:spPr bwMode="auto">
          <a:xfrm>
            <a:off x="12021106" y="4638789"/>
            <a:ext cx="1558221" cy="352760"/>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3671" name="Rectangle 62">
            <a:hlinkClick xmlns:r="http://schemas.openxmlformats.org/officeDocument/2006/relationships" r:id="rId17"/>
          </xdr:cNvPr>
          <xdr:cNvSpPr>
            <a:spLocks noChangeArrowheads="1"/>
          </xdr:cNvSpPr>
        </xdr:nvSpPr>
        <xdr:spPr bwMode="auto">
          <a:xfrm>
            <a:off x="12021106" y="5035644"/>
            <a:ext cx="1558221" cy="352760"/>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3672" name="Rectangle 63">
            <a:hlinkClick xmlns:r="http://schemas.openxmlformats.org/officeDocument/2006/relationships" r:id="rId18"/>
          </xdr:cNvPr>
          <xdr:cNvSpPr>
            <a:spLocks noChangeArrowheads="1"/>
          </xdr:cNvSpPr>
        </xdr:nvSpPr>
        <xdr:spPr bwMode="auto">
          <a:xfrm>
            <a:off x="12021106" y="5417800"/>
            <a:ext cx="1558221" cy="367458"/>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3673" name="Rectangle 64">
            <a:hlinkClick xmlns:r="http://schemas.openxmlformats.org/officeDocument/2006/relationships" r:id="rId19"/>
          </xdr:cNvPr>
          <xdr:cNvSpPr>
            <a:spLocks noChangeArrowheads="1"/>
          </xdr:cNvSpPr>
        </xdr:nvSpPr>
        <xdr:spPr bwMode="auto">
          <a:xfrm>
            <a:off x="11998845" y="6608365"/>
            <a:ext cx="1558221" cy="38215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3674" name="Rectangle 65">
            <a:hlinkClick xmlns:r="http://schemas.openxmlformats.org/officeDocument/2006/relationships" r:id="rId20"/>
          </xdr:cNvPr>
          <xdr:cNvSpPr>
            <a:spLocks noChangeArrowheads="1"/>
          </xdr:cNvSpPr>
        </xdr:nvSpPr>
        <xdr:spPr bwMode="auto">
          <a:xfrm>
            <a:off x="11998845" y="7019918"/>
            <a:ext cx="1558221"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3675" name="Rectangle 66">
            <a:hlinkClick xmlns:r="http://schemas.openxmlformats.org/officeDocument/2006/relationships" r:id="rId21"/>
          </xdr:cNvPr>
          <xdr:cNvSpPr>
            <a:spLocks noChangeArrowheads="1"/>
          </xdr:cNvSpPr>
        </xdr:nvSpPr>
        <xdr:spPr bwMode="auto">
          <a:xfrm>
            <a:off x="11998845" y="7416773"/>
            <a:ext cx="1558221"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3676" name="Rectangle 67">
            <a:hlinkClick xmlns:r="http://schemas.openxmlformats.org/officeDocument/2006/relationships" r:id="rId22"/>
          </xdr:cNvPr>
          <xdr:cNvSpPr>
            <a:spLocks noChangeArrowheads="1"/>
          </xdr:cNvSpPr>
        </xdr:nvSpPr>
        <xdr:spPr bwMode="auto">
          <a:xfrm>
            <a:off x="11854153" y="699636"/>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3677" name="Rectangle 68">
            <a:hlinkClick xmlns:r="http://schemas.openxmlformats.org/officeDocument/2006/relationships" r:id="rId23"/>
          </xdr:cNvPr>
          <xdr:cNvSpPr>
            <a:spLocks noChangeArrowheads="1"/>
          </xdr:cNvSpPr>
        </xdr:nvSpPr>
        <xdr:spPr bwMode="auto">
          <a:xfrm>
            <a:off x="11854153" y="1919598"/>
            <a:ext cx="1736304" cy="35276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3678" name="Rectangle 69">
            <a:hlinkClick xmlns:r="http://schemas.openxmlformats.org/officeDocument/2006/relationships" r:id="rId24"/>
          </xdr:cNvPr>
          <xdr:cNvSpPr>
            <a:spLocks noChangeArrowheads="1"/>
          </xdr:cNvSpPr>
        </xdr:nvSpPr>
        <xdr:spPr bwMode="auto">
          <a:xfrm>
            <a:off x="11843023" y="3080766"/>
            <a:ext cx="173630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3679" name="Rectangle 70">
            <a:hlinkClick xmlns:r="http://schemas.openxmlformats.org/officeDocument/2006/relationships" r:id="rId25"/>
          </xdr:cNvPr>
          <xdr:cNvSpPr>
            <a:spLocks noChangeArrowheads="1"/>
          </xdr:cNvSpPr>
        </xdr:nvSpPr>
        <xdr:spPr bwMode="auto">
          <a:xfrm>
            <a:off x="11831893" y="7798930"/>
            <a:ext cx="1747434" cy="36745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7232" name="Rectangle 71">
            <a:hlinkClick xmlns:r="http://schemas.openxmlformats.org/officeDocument/2006/relationships" r:id="rId6"/>
          </xdr:cNvPr>
          <xdr:cNvSpPr>
            <a:spLocks noChangeArrowheads="1"/>
          </xdr:cNvSpPr>
        </xdr:nvSpPr>
        <xdr:spPr bwMode="auto">
          <a:xfrm>
            <a:off x="12009976" y="5799957"/>
            <a:ext cx="1558221" cy="367458"/>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203200</xdr:colOff>
      <xdr:row>0</xdr:row>
      <xdr:rowOff>63500</xdr:rowOff>
    </xdr:from>
    <xdr:to>
      <xdr:col>13</xdr:col>
      <xdr:colOff>787400</xdr:colOff>
      <xdr:row>3</xdr:row>
      <xdr:rowOff>88900</xdr:rowOff>
    </xdr:to>
    <xdr:sp macro="" textlink="">
      <xdr:nvSpPr>
        <xdr:cNvPr id="585576" name="Right Arrow 28">
          <a:hlinkClick xmlns:r="http://schemas.openxmlformats.org/officeDocument/2006/relationships" r:id="rId1"/>
        </xdr:cNvPr>
        <xdr:cNvSpPr>
          <a:spLocks noChangeArrowheads="1"/>
        </xdr:cNvSpPr>
      </xdr:nvSpPr>
      <xdr:spPr bwMode="auto">
        <a:xfrm>
          <a:off x="10731500" y="63500"/>
          <a:ext cx="2667000" cy="482600"/>
        </a:xfrm>
        <a:prstGeom prst="rightArrow">
          <a:avLst>
            <a:gd name="adj1" fmla="val 50000"/>
            <a:gd name="adj2" fmla="val 6140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6</xdr:col>
      <xdr:colOff>622300</xdr:colOff>
      <xdr:row>0</xdr:row>
      <xdr:rowOff>63500</xdr:rowOff>
    </xdr:from>
    <xdr:to>
      <xdr:col>10</xdr:col>
      <xdr:colOff>101600</xdr:colOff>
      <xdr:row>3</xdr:row>
      <xdr:rowOff>88900</xdr:rowOff>
    </xdr:to>
    <xdr:sp macro="" textlink="">
      <xdr:nvSpPr>
        <xdr:cNvPr id="585577" name="Right Arrow 29">
          <a:hlinkClick xmlns:r="http://schemas.openxmlformats.org/officeDocument/2006/relationships" r:id="rId2"/>
        </xdr:cNvPr>
        <xdr:cNvSpPr>
          <a:spLocks noChangeArrowheads="1"/>
        </xdr:cNvSpPr>
      </xdr:nvSpPr>
      <xdr:spPr bwMode="auto">
        <a:xfrm>
          <a:off x="8724900" y="63500"/>
          <a:ext cx="2603500" cy="482600"/>
        </a:xfrm>
        <a:prstGeom prst="rightArrow">
          <a:avLst>
            <a:gd name="adj1" fmla="val 50000"/>
            <a:gd name="adj2" fmla="val 6094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clientData/>
  </xdr:twoCellAnchor>
  <xdr:twoCellAnchor>
    <xdr:from>
      <xdr:col>4</xdr:col>
      <xdr:colOff>2654300</xdr:colOff>
      <xdr:row>0</xdr:row>
      <xdr:rowOff>63500</xdr:rowOff>
    </xdr:from>
    <xdr:to>
      <xdr:col>7</xdr:col>
      <xdr:colOff>12700</xdr:colOff>
      <xdr:row>3</xdr:row>
      <xdr:rowOff>88900</xdr:rowOff>
    </xdr:to>
    <xdr:sp macro="" textlink="">
      <xdr:nvSpPr>
        <xdr:cNvPr id="585578" name="Right Arrow 30">
          <a:hlinkClick xmlns:r="http://schemas.openxmlformats.org/officeDocument/2006/relationships" r:id="rId3"/>
        </xdr:cNvPr>
        <xdr:cNvSpPr>
          <a:spLocks noChangeArrowheads="1"/>
        </xdr:cNvSpPr>
      </xdr:nvSpPr>
      <xdr:spPr bwMode="auto">
        <a:xfrm>
          <a:off x="6502400" y="63500"/>
          <a:ext cx="2641600" cy="482600"/>
        </a:xfrm>
        <a:prstGeom prst="rightArrow">
          <a:avLst>
            <a:gd name="adj1" fmla="val 50000"/>
            <a:gd name="adj2" fmla="val 60819"/>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Environmental  Review</a:t>
          </a:r>
        </a:p>
      </xdr:txBody>
    </xdr:sp>
    <xdr:clientData/>
  </xdr:twoCellAnchor>
  <xdr:twoCellAnchor>
    <xdr:from>
      <xdr:col>4</xdr:col>
      <xdr:colOff>1397000</xdr:colOff>
      <xdr:row>0</xdr:row>
      <xdr:rowOff>63500</xdr:rowOff>
    </xdr:from>
    <xdr:to>
      <xdr:col>5</xdr:col>
      <xdr:colOff>304800</xdr:colOff>
      <xdr:row>3</xdr:row>
      <xdr:rowOff>88900</xdr:rowOff>
    </xdr:to>
    <xdr:sp macro="" textlink="">
      <xdr:nvSpPr>
        <xdr:cNvPr id="585579" name="Right Arrow 31">
          <a:hlinkClick xmlns:r="http://schemas.openxmlformats.org/officeDocument/2006/relationships" r:id="rId4"/>
        </xdr:cNvPr>
        <xdr:cNvSpPr>
          <a:spLocks noChangeArrowheads="1"/>
        </xdr:cNvSpPr>
      </xdr:nvSpPr>
      <xdr:spPr bwMode="auto">
        <a:xfrm>
          <a:off x="5245100" y="63500"/>
          <a:ext cx="2006600" cy="482600"/>
        </a:xfrm>
        <a:prstGeom prst="rightArrow">
          <a:avLst>
            <a:gd name="adj1" fmla="val 50000"/>
            <a:gd name="adj2" fmla="val 61021"/>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WAFSPP Indicators</a:t>
          </a:r>
        </a:p>
      </xdr:txBody>
    </xdr:sp>
    <xdr:clientData/>
  </xdr:twoCellAnchor>
  <xdr:twoCellAnchor>
    <xdr:from>
      <xdr:col>3</xdr:col>
      <xdr:colOff>431800</xdr:colOff>
      <xdr:row>0</xdr:row>
      <xdr:rowOff>63500</xdr:rowOff>
    </xdr:from>
    <xdr:to>
      <xdr:col>4</xdr:col>
      <xdr:colOff>1727200</xdr:colOff>
      <xdr:row>3</xdr:row>
      <xdr:rowOff>88900</xdr:rowOff>
    </xdr:to>
    <xdr:sp macro="" textlink="">
      <xdr:nvSpPr>
        <xdr:cNvPr id="585580" name="Right Arrow 37">
          <a:hlinkClick xmlns:r="http://schemas.openxmlformats.org/officeDocument/2006/relationships" r:id="rId5"/>
        </xdr:cNvPr>
        <xdr:cNvSpPr>
          <a:spLocks noChangeArrowheads="1"/>
        </xdr:cNvSpPr>
      </xdr:nvSpPr>
      <xdr:spPr bwMode="auto">
        <a:xfrm>
          <a:off x="3302000" y="635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FTF Indicators</a:t>
          </a:r>
        </a:p>
      </xdr:txBody>
    </xdr:sp>
    <xdr:clientData/>
  </xdr:twoCellAnchor>
  <xdr:twoCellAnchor>
    <xdr:from>
      <xdr:col>2</xdr:col>
      <xdr:colOff>0</xdr:colOff>
      <xdr:row>0</xdr:row>
      <xdr:rowOff>63500</xdr:rowOff>
    </xdr:from>
    <xdr:to>
      <xdr:col>4</xdr:col>
      <xdr:colOff>393700</xdr:colOff>
      <xdr:row>3</xdr:row>
      <xdr:rowOff>88900</xdr:rowOff>
    </xdr:to>
    <xdr:sp macro="" textlink="">
      <xdr:nvSpPr>
        <xdr:cNvPr id="585581" name="Right Arrow 38">
          <a:hlinkClick xmlns:r="http://schemas.openxmlformats.org/officeDocument/2006/relationships" r:id="rId6"/>
        </xdr:cNvPr>
        <xdr:cNvSpPr>
          <a:spLocks noChangeArrowheads="1"/>
        </xdr:cNvSpPr>
      </xdr:nvSpPr>
      <xdr:spPr bwMode="auto">
        <a:xfrm>
          <a:off x="2578100" y="635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1</xdr:col>
      <xdr:colOff>101600</xdr:colOff>
      <xdr:row>1</xdr:row>
      <xdr:rowOff>25400</xdr:rowOff>
    </xdr:from>
    <xdr:to>
      <xdr:col>1</xdr:col>
      <xdr:colOff>2120900</xdr:colOff>
      <xdr:row>21</xdr:row>
      <xdr:rowOff>215900</xdr:rowOff>
    </xdr:to>
    <xdr:grpSp>
      <xdr:nvGrpSpPr>
        <xdr:cNvPr id="585717" name="Group 39"/>
        <xdr:cNvGrpSpPr>
          <a:grpSpLocks/>
        </xdr:cNvGrpSpPr>
      </xdr:nvGrpSpPr>
      <xdr:grpSpPr bwMode="auto">
        <a:xfrm>
          <a:off x="317500" y="177800"/>
          <a:ext cx="2019300" cy="7505700"/>
          <a:chOff x="11820763" y="288083"/>
          <a:chExt cx="1769694" cy="7878305"/>
        </a:xfrm>
      </xdr:grpSpPr>
      <xdr:sp macro="" textlink="">
        <xdr:nvSpPr>
          <xdr:cNvPr id="585583" name="Horizontal Scroll 40">
            <a:hlinkClick xmlns:r="http://schemas.openxmlformats.org/officeDocument/2006/relationships" r:id="rId7"/>
          </xdr:cNvPr>
          <xdr:cNvSpPr>
            <a:spLocks noChangeArrowheads="1"/>
          </xdr:cNvSpPr>
        </xdr:nvSpPr>
        <xdr:spPr bwMode="auto">
          <a:xfrm>
            <a:off x="11820763" y="288083"/>
            <a:ext cx="1736304" cy="359923"/>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5584" name="Rectangle 41">
            <a:hlinkClick xmlns:r="http://schemas.openxmlformats.org/officeDocument/2006/relationships" r:id="rId8"/>
          </xdr:cNvPr>
          <xdr:cNvSpPr>
            <a:spLocks noChangeArrowheads="1"/>
          </xdr:cNvSpPr>
        </xdr:nvSpPr>
        <xdr:spPr bwMode="auto">
          <a:xfrm>
            <a:off x="11854153" y="1114572"/>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5585" name="Rectangle 42">
            <a:hlinkClick xmlns:r="http://schemas.openxmlformats.org/officeDocument/2006/relationships" r:id="rId9"/>
          </xdr:cNvPr>
          <xdr:cNvSpPr>
            <a:spLocks noChangeArrowheads="1"/>
          </xdr:cNvSpPr>
        </xdr:nvSpPr>
        <xdr:spPr bwMode="auto">
          <a:xfrm>
            <a:off x="11854153" y="1514486"/>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5586" name="Rectangle 43">
            <a:hlinkClick xmlns:r="http://schemas.openxmlformats.org/officeDocument/2006/relationships" r:id="rId10"/>
          </xdr:cNvPr>
          <xdr:cNvSpPr>
            <a:spLocks noChangeArrowheads="1"/>
          </xdr:cNvSpPr>
        </xdr:nvSpPr>
        <xdr:spPr bwMode="auto">
          <a:xfrm>
            <a:off x="11843023" y="2314314"/>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5587" name="Rectangle 44">
            <a:hlinkClick xmlns:r="http://schemas.openxmlformats.org/officeDocument/2006/relationships" r:id="rId11"/>
          </xdr:cNvPr>
          <xdr:cNvSpPr>
            <a:spLocks noChangeArrowheads="1"/>
          </xdr:cNvSpPr>
        </xdr:nvSpPr>
        <xdr:spPr bwMode="auto">
          <a:xfrm>
            <a:off x="11843023" y="2700897"/>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5588" name="Rectangle 45">
            <a:hlinkClick xmlns:r="http://schemas.openxmlformats.org/officeDocument/2006/relationships" r:id="rId12"/>
          </xdr:cNvPr>
          <xdr:cNvSpPr>
            <a:spLocks noChangeArrowheads="1"/>
          </xdr:cNvSpPr>
        </xdr:nvSpPr>
        <xdr:spPr bwMode="auto">
          <a:xfrm>
            <a:off x="11843023" y="3474064"/>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5589" name="Rectangle 46">
            <a:hlinkClick xmlns:r="http://schemas.openxmlformats.org/officeDocument/2006/relationships" r:id="rId13"/>
          </xdr:cNvPr>
          <xdr:cNvSpPr>
            <a:spLocks noChangeArrowheads="1"/>
          </xdr:cNvSpPr>
        </xdr:nvSpPr>
        <xdr:spPr bwMode="auto">
          <a:xfrm>
            <a:off x="11843023" y="3847317"/>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5590" name="Rectangle 47">
            <a:hlinkClick xmlns:r="http://schemas.openxmlformats.org/officeDocument/2006/relationships" r:id="rId14"/>
          </xdr:cNvPr>
          <xdr:cNvSpPr>
            <a:spLocks noChangeArrowheads="1"/>
          </xdr:cNvSpPr>
        </xdr:nvSpPr>
        <xdr:spPr bwMode="auto">
          <a:xfrm>
            <a:off x="11831893" y="6220140"/>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5591" name="Rectangle 48">
            <a:hlinkClick xmlns:r="http://schemas.openxmlformats.org/officeDocument/2006/relationships" r:id="rId15"/>
          </xdr:cNvPr>
          <xdr:cNvSpPr>
            <a:spLocks noChangeArrowheads="1"/>
          </xdr:cNvSpPr>
        </xdr:nvSpPr>
        <xdr:spPr bwMode="auto">
          <a:xfrm>
            <a:off x="12021106" y="4233901"/>
            <a:ext cx="1558221" cy="359923"/>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5592" name="Rectangle 49">
            <a:hlinkClick xmlns:r="http://schemas.openxmlformats.org/officeDocument/2006/relationships" r:id="rId16"/>
          </xdr:cNvPr>
          <xdr:cNvSpPr>
            <a:spLocks noChangeArrowheads="1"/>
          </xdr:cNvSpPr>
        </xdr:nvSpPr>
        <xdr:spPr bwMode="auto">
          <a:xfrm>
            <a:off x="12021106" y="4647145"/>
            <a:ext cx="1558221" cy="346592"/>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5593" name="Rectangle 50">
            <a:hlinkClick xmlns:r="http://schemas.openxmlformats.org/officeDocument/2006/relationships" r:id="rId17"/>
          </xdr:cNvPr>
          <xdr:cNvSpPr>
            <a:spLocks noChangeArrowheads="1"/>
          </xdr:cNvSpPr>
        </xdr:nvSpPr>
        <xdr:spPr bwMode="auto">
          <a:xfrm>
            <a:off x="12021106" y="5047059"/>
            <a:ext cx="1558221" cy="34659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5594" name="Rectangle 51">
            <a:hlinkClick xmlns:r="http://schemas.openxmlformats.org/officeDocument/2006/relationships" r:id="rId18"/>
          </xdr:cNvPr>
          <xdr:cNvSpPr>
            <a:spLocks noChangeArrowheads="1"/>
          </xdr:cNvSpPr>
        </xdr:nvSpPr>
        <xdr:spPr bwMode="auto">
          <a:xfrm>
            <a:off x="12021106" y="5420312"/>
            <a:ext cx="1558221" cy="359923"/>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5595" name="Rectangle 52">
            <a:hlinkClick xmlns:r="http://schemas.openxmlformats.org/officeDocument/2006/relationships" r:id="rId19"/>
          </xdr:cNvPr>
          <xdr:cNvSpPr>
            <a:spLocks noChangeArrowheads="1"/>
          </xdr:cNvSpPr>
        </xdr:nvSpPr>
        <xdr:spPr bwMode="auto">
          <a:xfrm>
            <a:off x="11998845" y="6620054"/>
            <a:ext cx="1558221" cy="359923"/>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5596" name="Rectangle 53">
            <a:hlinkClick xmlns:r="http://schemas.openxmlformats.org/officeDocument/2006/relationships" r:id="rId20"/>
          </xdr:cNvPr>
          <xdr:cNvSpPr>
            <a:spLocks noChangeArrowheads="1"/>
          </xdr:cNvSpPr>
        </xdr:nvSpPr>
        <xdr:spPr bwMode="auto">
          <a:xfrm>
            <a:off x="11998845" y="7019968"/>
            <a:ext cx="1558221"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5597" name="Rectangle 54">
            <a:hlinkClick xmlns:r="http://schemas.openxmlformats.org/officeDocument/2006/relationships" r:id="rId21"/>
          </xdr:cNvPr>
          <xdr:cNvSpPr>
            <a:spLocks noChangeArrowheads="1"/>
          </xdr:cNvSpPr>
        </xdr:nvSpPr>
        <xdr:spPr bwMode="auto">
          <a:xfrm>
            <a:off x="11998845" y="7419882"/>
            <a:ext cx="1558221"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5598" name="Rectangle 55">
            <a:hlinkClick xmlns:r="http://schemas.openxmlformats.org/officeDocument/2006/relationships" r:id="rId22"/>
          </xdr:cNvPr>
          <xdr:cNvSpPr>
            <a:spLocks noChangeArrowheads="1"/>
          </xdr:cNvSpPr>
        </xdr:nvSpPr>
        <xdr:spPr bwMode="auto">
          <a:xfrm>
            <a:off x="11854153" y="701327"/>
            <a:ext cx="1736304" cy="3732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5599" name="Rectangle 56">
            <a:hlinkClick xmlns:r="http://schemas.openxmlformats.org/officeDocument/2006/relationships" r:id="rId23"/>
          </xdr:cNvPr>
          <xdr:cNvSpPr>
            <a:spLocks noChangeArrowheads="1"/>
          </xdr:cNvSpPr>
        </xdr:nvSpPr>
        <xdr:spPr bwMode="auto">
          <a:xfrm>
            <a:off x="11854153" y="1914400"/>
            <a:ext cx="173630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5600" name="Rectangle 57">
            <a:hlinkClick xmlns:r="http://schemas.openxmlformats.org/officeDocument/2006/relationships" r:id="rId24"/>
          </xdr:cNvPr>
          <xdr:cNvSpPr>
            <a:spLocks noChangeArrowheads="1"/>
          </xdr:cNvSpPr>
        </xdr:nvSpPr>
        <xdr:spPr bwMode="auto">
          <a:xfrm>
            <a:off x="11843023" y="3074150"/>
            <a:ext cx="1736304" cy="37325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5601" name="Rectangle 58">
            <a:hlinkClick xmlns:r="http://schemas.openxmlformats.org/officeDocument/2006/relationships" r:id="rId25"/>
          </xdr:cNvPr>
          <xdr:cNvSpPr>
            <a:spLocks noChangeArrowheads="1"/>
          </xdr:cNvSpPr>
        </xdr:nvSpPr>
        <xdr:spPr bwMode="auto">
          <a:xfrm>
            <a:off x="11831893" y="7806465"/>
            <a:ext cx="1747434" cy="359923"/>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85602" name="Rectangle 59">
            <a:hlinkClick xmlns:r="http://schemas.openxmlformats.org/officeDocument/2006/relationships" r:id="rId6"/>
          </xdr:cNvPr>
          <xdr:cNvSpPr>
            <a:spLocks noChangeArrowheads="1"/>
          </xdr:cNvSpPr>
        </xdr:nvSpPr>
        <xdr:spPr bwMode="auto">
          <a:xfrm>
            <a:off x="12009976" y="5806896"/>
            <a:ext cx="1558221" cy="359923"/>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177800</xdr:colOff>
      <xdr:row>0</xdr:row>
      <xdr:rowOff>139700</xdr:rowOff>
    </xdr:from>
    <xdr:to>
      <xdr:col>14</xdr:col>
      <xdr:colOff>381000</xdr:colOff>
      <xdr:row>4</xdr:row>
      <xdr:rowOff>12700</xdr:rowOff>
    </xdr:to>
    <xdr:sp macro="" textlink="">
      <xdr:nvSpPr>
        <xdr:cNvPr id="586601" name="Right Arrow 28">
          <a:hlinkClick xmlns:r="http://schemas.openxmlformats.org/officeDocument/2006/relationships" r:id="rId1"/>
        </xdr:cNvPr>
        <xdr:cNvSpPr>
          <a:spLocks noChangeArrowheads="1"/>
        </xdr:cNvSpPr>
      </xdr:nvSpPr>
      <xdr:spPr bwMode="auto">
        <a:xfrm>
          <a:off x="10680700" y="139700"/>
          <a:ext cx="2628900" cy="482600"/>
        </a:xfrm>
        <a:prstGeom prst="rightArrow">
          <a:avLst>
            <a:gd name="adj1" fmla="val 50000"/>
            <a:gd name="adj2" fmla="val 6052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       ER Report (med/high risk)</a:t>
          </a:r>
        </a:p>
      </xdr:txBody>
    </xdr:sp>
    <xdr:clientData/>
  </xdr:twoCellAnchor>
  <xdr:twoCellAnchor>
    <xdr:from>
      <xdr:col>8</xdr:col>
      <xdr:colOff>558800</xdr:colOff>
      <xdr:row>0</xdr:row>
      <xdr:rowOff>139700</xdr:rowOff>
    </xdr:from>
    <xdr:to>
      <xdr:col>11</xdr:col>
      <xdr:colOff>762000</xdr:colOff>
      <xdr:row>4</xdr:row>
      <xdr:rowOff>12700</xdr:rowOff>
    </xdr:to>
    <xdr:sp macro="" textlink="">
      <xdr:nvSpPr>
        <xdr:cNvPr id="586602" name="Right Arrow 29">
          <a:hlinkClick xmlns:r="http://schemas.openxmlformats.org/officeDocument/2006/relationships" r:id="rId2"/>
        </xdr:cNvPr>
        <xdr:cNvSpPr>
          <a:spLocks noChangeArrowheads="1"/>
        </xdr:cNvSpPr>
      </xdr:nvSpPr>
      <xdr:spPr bwMode="auto">
        <a:xfrm>
          <a:off x="8648700" y="139700"/>
          <a:ext cx="2616200" cy="482600"/>
        </a:xfrm>
        <a:prstGeom prst="rightArrow">
          <a:avLst>
            <a:gd name="adj1" fmla="val 50000"/>
            <a:gd name="adj2" fmla="val 6123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Natural Resources Projects</a:t>
          </a:r>
        </a:p>
      </xdr:txBody>
    </xdr:sp>
    <xdr:clientData/>
  </xdr:twoCellAnchor>
  <xdr:twoCellAnchor>
    <xdr:from>
      <xdr:col>6</xdr:col>
      <xdr:colOff>38100</xdr:colOff>
      <xdr:row>0</xdr:row>
      <xdr:rowOff>139700</xdr:rowOff>
    </xdr:from>
    <xdr:to>
      <xdr:col>9</xdr:col>
      <xdr:colOff>177800</xdr:colOff>
      <xdr:row>4</xdr:row>
      <xdr:rowOff>12700</xdr:rowOff>
    </xdr:to>
    <xdr:sp macro="" textlink="">
      <xdr:nvSpPr>
        <xdr:cNvPr id="586603" name="Right Arrow 30">
          <a:hlinkClick xmlns:r="http://schemas.openxmlformats.org/officeDocument/2006/relationships" r:id="rId3"/>
        </xdr:cNvPr>
        <xdr:cNvSpPr>
          <a:spLocks noChangeArrowheads="1"/>
        </xdr:cNvSpPr>
      </xdr:nvSpPr>
      <xdr:spPr bwMode="auto">
        <a:xfrm>
          <a:off x="6438900" y="139700"/>
          <a:ext cx="2641600" cy="482600"/>
        </a:xfrm>
        <a:prstGeom prst="rightArrow">
          <a:avLst>
            <a:gd name="adj1" fmla="val 50000"/>
            <a:gd name="adj2" fmla="val 60819"/>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clientData/>
  </xdr:twoCellAnchor>
  <xdr:twoCellAnchor>
    <xdr:from>
      <xdr:col>4</xdr:col>
      <xdr:colOff>558800</xdr:colOff>
      <xdr:row>0</xdr:row>
      <xdr:rowOff>139700</xdr:rowOff>
    </xdr:from>
    <xdr:to>
      <xdr:col>6</xdr:col>
      <xdr:colOff>774700</xdr:colOff>
      <xdr:row>4</xdr:row>
      <xdr:rowOff>12700</xdr:rowOff>
    </xdr:to>
    <xdr:sp macro="" textlink="">
      <xdr:nvSpPr>
        <xdr:cNvPr id="586604" name="Right Arrow 31">
          <a:hlinkClick xmlns:r="http://schemas.openxmlformats.org/officeDocument/2006/relationships" r:id="rId4"/>
        </xdr:cNvPr>
        <xdr:cNvSpPr>
          <a:spLocks noChangeArrowheads="1"/>
        </xdr:cNvSpPr>
      </xdr:nvSpPr>
      <xdr:spPr bwMode="auto">
        <a:xfrm>
          <a:off x="5194300" y="139700"/>
          <a:ext cx="1981200" cy="482600"/>
        </a:xfrm>
        <a:prstGeom prst="rightArrow">
          <a:avLst>
            <a:gd name="adj1" fmla="val 50000"/>
            <a:gd name="adj2" fmla="val 60249"/>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WAFSPP Indicators</a:t>
          </a:r>
        </a:p>
      </xdr:txBody>
    </xdr:sp>
    <xdr:clientData/>
  </xdr:twoCellAnchor>
  <xdr:twoCellAnchor>
    <xdr:from>
      <xdr:col>2</xdr:col>
      <xdr:colOff>723900</xdr:colOff>
      <xdr:row>0</xdr:row>
      <xdr:rowOff>139700</xdr:rowOff>
    </xdr:from>
    <xdr:to>
      <xdr:col>4</xdr:col>
      <xdr:colOff>876300</xdr:colOff>
      <xdr:row>4</xdr:row>
      <xdr:rowOff>12700</xdr:rowOff>
    </xdr:to>
    <xdr:sp macro="" textlink="">
      <xdr:nvSpPr>
        <xdr:cNvPr id="586605" name="Right Arrow 32">
          <a:hlinkClick xmlns:r="http://schemas.openxmlformats.org/officeDocument/2006/relationships" r:id="rId5"/>
        </xdr:cNvPr>
        <xdr:cNvSpPr>
          <a:spLocks noChangeArrowheads="1"/>
        </xdr:cNvSpPr>
      </xdr:nvSpPr>
      <xdr:spPr bwMode="auto">
        <a:xfrm>
          <a:off x="3238500" y="1397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FTF Indicators</a:t>
          </a:r>
        </a:p>
      </xdr:txBody>
    </xdr:sp>
    <xdr:clientData/>
  </xdr:twoCellAnchor>
  <xdr:twoCellAnchor>
    <xdr:from>
      <xdr:col>1</xdr:col>
      <xdr:colOff>2857500</xdr:colOff>
      <xdr:row>0</xdr:row>
      <xdr:rowOff>139700</xdr:rowOff>
    </xdr:from>
    <xdr:to>
      <xdr:col>3</xdr:col>
      <xdr:colOff>787400</xdr:colOff>
      <xdr:row>4</xdr:row>
      <xdr:rowOff>12700</xdr:rowOff>
    </xdr:to>
    <xdr:sp macro="" textlink="">
      <xdr:nvSpPr>
        <xdr:cNvPr id="586606" name="Right Arrow 33">
          <a:hlinkClick xmlns:r="http://schemas.openxmlformats.org/officeDocument/2006/relationships" r:id="rId6"/>
        </xdr:cNvPr>
        <xdr:cNvSpPr>
          <a:spLocks noChangeArrowheads="1"/>
        </xdr:cNvSpPr>
      </xdr:nvSpPr>
      <xdr:spPr bwMode="auto">
        <a:xfrm>
          <a:off x="2514600" y="1397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clientData/>
  </xdr:twoCellAnchor>
  <xdr:twoCellAnchor>
    <xdr:from>
      <xdr:col>1</xdr:col>
      <xdr:colOff>25400</xdr:colOff>
      <xdr:row>1</xdr:row>
      <xdr:rowOff>76200</xdr:rowOff>
    </xdr:from>
    <xdr:to>
      <xdr:col>1</xdr:col>
      <xdr:colOff>2044700</xdr:colOff>
      <xdr:row>28</xdr:row>
      <xdr:rowOff>101600</xdr:rowOff>
    </xdr:to>
    <xdr:grpSp>
      <xdr:nvGrpSpPr>
        <xdr:cNvPr id="586742" name="Group 34"/>
        <xdr:cNvGrpSpPr>
          <a:grpSpLocks/>
        </xdr:cNvGrpSpPr>
      </xdr:nvGrpSpPr>
      <xdr:grpSpPr bwMode="auto">
        <a:xfrm>
          <a:off x="241300" y="228600"/>
          <a:ext cx="2019300" cy="7035800"/>
          <a:chOff x="11820763" y="288083"/>
          <a:chExt cx="1769694" cy="7878305"/>
        </a:xfrm>
      </xdr:grpSpPr>
      <xdr:sp macro="" textlink="">
        <xdr:nvSpPr>
          <xdr:cNvPr id="586608" name="Horizontal Scroll 35">
            <a:hlinkClick xmlns:r="http://schemas.openxmlformats.org/officeDocument/2006/relationships" r:id="rId7"/>
          </xdr:cNvPr>
          <xdr:cNvSpPr>
            <a:spLocks noChangeArrowheads="1"/>
          </xdr:cNvSpPr>
        </xdr:nvSpPr>
        <xdr:spPr bwMode="auto">
          <a:xfrm>
            <a:off x="11820763" y="288083"/>
            <a:ext cx="1736304" cy="35551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6609" name="Rectangle 36">
            <a:hlinkClick xmlns:r="http://schemas.openxmlformats.org/officeDocument/2006/relationships" r:id="rId8"/>
          </xdr:cNvPr>
          <xdr:cNvSpPr>
            <a:spLocks noChangeArrowheads="1"/>
          </xdr:cNvSpPr>
        </xdr:nvSpPr>
        <xdr:spPr bwMode="auto">
          <a:xfrm>
            <a:off x="11854153" y="1112887"/>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6610" name="Rectangle 37">
            <a:hlinkClick xmlns:r="http://schemas.openxmlformats.org/officeDocument/2006/relationships" r:id="rId9"/>
          </xdr:cNvPr>
          <xdr:cNvSpPr>
            <a:spLocks noChangeArrowheads="1"/>
          </xdr:cNvSpPr>
        </xdr:nvSpPr>
        <xdr:spPr bwMode="auto">
          <a:xfrm>
            <a:off x="11854153" y="1525290"/>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6611" name="Rectangle 38">
            <a:hlinkClick xmlns:r="http://schemas.openxmlformats.org/officeDocument/2006/relationships" r:id="rId10"/>
          </xdr:cNvPr>
          <xdr:cNvSpPr>
            <a:spLocks noChangeArrowheads="1"/>
          </xdr:cNvSpPr>
        </xdr:nvSpPr>
        <xdr:spPr bwMode="auto">
          <a:xfrm>
            <a:off x="11843023" y="2307432"/>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6612" name="Rectangle 39">
            <a:hlinkClick xmlns:r="http://schemas.openxmlformats.org/officeDocument/2006/relationships" r:id="rId11"/>
          </xdr:cNvPr>
          <xdr:cNvSpPr>
            <a:spLocks noChangeArrowheads="1"/>
          </xdr:cNvSpPr>
        </xdr:nvSpPr>
        <xdr:spPr bwMode="auto">
          <a:xfrm>
            <a:off x="11843023" y="2705613"/>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6613" name="Rectangle 40">
            <a:hlinkClick xmlns:r="http://schemas.openxmlformats.org/officeDocument/2006/relationships" r:id="rId12"/>
          </xdr:cNvPr>
          <xdr:cNvSpPr>
            <a:spLocks noChangeArrowheads="1"/>
          </xdr:cNvSpPr>
        </xdr:nvSpPr>
        <xdr:spPr bwMode="auto">
          <a:xfrm>
            <a:off x="11843023" y="3473535"/>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6614" name="Rectangle 41">
            <a:hlinkClick xmlns:r="http://schemas.openxmlformats.org/officeDocument/2006/relationships" r:id="rId13"/>
          </xdr:cNvPr>
          <xdr:cNvSpPr>
            <a:spLocks noChangeArrowheads="1"/>
          </xdr:cNvSpPr>
        </xdr:nvSpPr>
        <xdr:spPr bwMode="auto">
          <a:xfrm>
            <a:off x="11843023" y="3857496"/>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6615" name="Rectangle 42">
            <a:hlinkClick xmlns:r="http://schemas.openxmlformats.org/officeDocument/2006/relationships" r:id="rId14"/>
          </xdr:cNvPr>
          <xdr:cNvSpPr>
            <a:spLocks noChangeArrowheads="1"/>
          </xdr:cNvSpPr>
        </xdr:nvSpPr>
        <xdr:spPr bwMode="auto">
          <a:xfrm>
            <a:off x="11831893" y="6218143"/>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6616" name="Rectangle 43">
            <a:hlinkClick xmlns:r="http://schemas.openxmlformats.org/officeDocument/2006/relationships" r:id="rId15"/>
          </xdr:cNvPr>
          <xdr:cNvSpPr>
            <a:spLocks noChangeArrowheads="1"/>
          </xdr:cNvSpPr>
        </xdr:nvSpPr>
        <xdr:spPr bwMode="auto">
          <a:xfrm>
            <a:off x="12021106" y="4227236"/>
            <a:ext cx="1558221" cy="355519"/>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6617" name="Rectangle 44">
            <a:hlinkClick xmlns:r="http://schemas.openxmlformats.org/officeDocument/2006/relationships" r:id="rId16"/>
          </xdr:cNvPr>
          <xdr:cNvSpPr>
            <a:spLocks noChangeArrowheads="1"/>
          </xdr:cNvSpPr>
        </xdr:nvSpPr>
        <xdr:spPr bwMode="auto">
          <a:xfrm>
            <a:off x="12021106" y="4639638"/>
            <a:ext cx="1558221" cy="35551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6618" name="Rectangle 45">
            <a:hlinkClick xmlns:r="http://schemas.openxmlformats.org/officeDocument/2006/relationships" r:id="rId17"/>
          </xdr:cNvPr>
          <xdr:cNvSpPr>
            <a:spLocks noChangeArrowheads="1"/>
          </xdr:cNvSpPr>
        </xdr:nvSpPr>
        <xdr:spPr bwMode="auto">
          <a:xfrm>
            <a:off x="12021106" y="5037819"/>
            <a:ext cx="1558221" cy="355519"/>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6619" name="Rectangle 46">
            <a:hlinkClick xmlns:r="http://schemas.openxmlformats.org/officeDocument/2006/relationships" r:id="rId18"/>
          </xdr:cNvPr>
          <xdr:cNvSpPr>
            <a:spLocks noChangeArrowheads="1"/>
          </xdr:cNvSpPr>
        </xdr:nvSpPr>
        <xdr:spPr bwMode="auto">
          <a:xfrm>
            <a:off x="12021106" y="5421780"/>
            <a:ext cx="1558221" cy="355519"/>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6620" name="Rectangle 47">
            <a:hlinkClick xmlns:r="http://schemas.openxmlformats.org/officeDocument/2006/relationships" r:id="rId19"/>
          </xdr:cNvPr>
          <xdr:cNvSpPr>
            <a:spLocks noChangeArrowheads="1"/>
          </xdr:cNvSpPr>
        </xdr:nvSpPr>
        <xdr:spPr bwMode="auto">
          <a:xfrm>
            <a:off x="11998845" y="6616324"/>
            <a:ext cx="1558221" cy="36974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6621" name="Rectangle 48">
            <a:hlinkClick xmlns:r="http://schemas.openxmlformats.org/officeDocument/2006/relationships" r:id="rId20"/>
          </xdr:cNvPr>
          <xdr:cNvSpPr>
            <a:spLocks noChangeArrowheads="1"/>
          </xdr:cNvSpPr>
        </xdr:nvSpPr>
        <xdr:spPr bwMode="auto">
          <a:xfrm>
            <a:off x="11998845" y="7028727"/>
            <a:ext cx="1558221"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6622" name="Rectangle 49">
            <a:hlinkClick xmlns:r="http://schemas.openxmlformats.org/officeDocument/2006/relationships" r:id="rId21"/>
          </xdr:cNvPr>
          <xdr:cNvSpPr>
            <a:spLocks noChangeArrowheads="1"/>
          </xdr:cNvSpPr>
        </xdr:nvSpPr>
        <xdr:spPr bwMode="auto">
          <a:xfrm>
            <a:off x="11998845" y="7412687"/>
            <a:ext cx="1558221"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6623" name="Rectangle 50">
            <a:hlinkClick xmlns:r="http://schemas.openxmlformats.org/officeDocument/2006/relationships" r:id="rId22"/>
          </xdr:cNvPr>
          <xdr:cNvSpPr>
            <a:spLocks noChangeArrowheads="1"/>
          </xdr:cNvSpPr>
        </xdr:nvSpPr>
        <xdr:spPr bwMode="auto">
          <a:xfrm>
            <a:off x="11854153" y="700485"/>
            <a:ext cx="1736304" cy="369740"/>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6624" name="Rectangle 51">
            <a:hlinkClick xmlns:r="http://schemas.openxmlformats.org/officeDocument/2006/relationships" r:id="rId23"/>
          </xdr:cNvPr>
          <xdr:cNvSpPr>
            <a:spLocks noChangeArrowheads="1"/>
          </xdr:cNvSpPr>
        </xdr:nvSpPr>
        <xdr:spPr bwMode="auto">
          <a:xfrm>
            <a:off x="11854153" y="1923471"/>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6625" name="Rectangle 52">
            <a:hlinkClick xmlns:r="http://schemas.openxmlformats.org/officeDocument/2006/relationships" r:id="rId24"/>
          </xdr:cNvPr>
          <xdr:cNvSpPr>
            <a:spLocks noChangeArrowheads="1"/>
          </xdr:cNvSpPr>
        </xdr:nvSpPr>
        <xdr:spPr bwMode="auto">
          <a:xfrm>
            <a:off x="11843023" y="3089574"/>
            <a:ext cx="173630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6626" name="Rectangle 53">
            <a:hlinkClick xmlns:r="http://schemas.openxmlformats.org/officeDocument/2006/relationships" r:id="rId25"/>
          </xdr:cNvPr>
          <xdr:cNvSpPr>
            <a:spLocks noChangeArrowheads="1"/>
          </xdr:cNvSpPr>
        </xdr:nvSpPr>
        <xdr:spPr bwMode="auto">
          <a:xfrm>
            <a:off x="11831893" y="7810869"/>
            <a:ext cx="1747434" cy="35551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86627" name="Rectangle 54">
            <a:hlinkClick xmlns:r="http://schemas.openxmlformats.org/officeDocument/2006/relationships" r:id="rId6"/>
          </xdr:cNvPr>
          <xdr:cNvSpPr>
            <a:spLocks noChangeArrowheads="1"/>
          </xdr:cNvSpPr>
        </xdr:nvSpPr>
        <xdr:spPr bwMode="auto">
          <a:xfrm>
            <a:off x="12009976" y="5805741"/>
            <a:ext cx="1558221" cy="355519"/>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38100</xdr:colOff>
      <xdr:row>0</xdr:row>
      <xdr:rowOff>63500</xdr:rowOff>
    </xdr:from>
    <xdr:to>
      <xdr:col>17</xdr:col>
      <xdr:colOff>431800</xdr:colOff>
      <xdr:row>3</xdr:row>
      <xdr:rowOff>139700</xdr:rowOff>
    </xdr:to>
    <xdr:grpSp>
      <xdr:nvGrpSpPr>
        <xdr:cNvPr id="608375" name="Group 34"/>
        <xdr:cNvGrpSpPr>
          <a:grpSpLocks/>
        </xdr:cNvGrpSpPr>
      </xdr:nvGrpSpPr>
      <xdr:grpSpPr bwMode="auto">
        <a:xfrm>
          <a:off x="2451100" y="63500"/>
          <a:ext cx="10871200" cy="457200"/>
          <a:chOff x="2171700" y="0"/>
          <a:chExt cx="9496425" cy="507206"/>
        </a:xfrm>
      </xdr:grpSpPr>
      <xdr:sp macro="" textlink="">
        <xdr:nvSpPr>
          <xdr:cNvPr id="608257" name="Right Arrow 28">
            <a:hlinkClick xmlns:r="http://schemas.openxmlformats.org/officeDocument/2006/relationships" r:id="rId1"/>
          </xdr:cNvPr>
          <xdr:cNvSpPr>
            <a:spLocks noChangeArrowheads="1"/>
          </xdr:cNvSpPr>
        </xdr:nvSpPr>
        <xdr:spPr bwMode="auto">
          <a:xfrm>
            <a:off x="9349489" y="0"/>
            <a:ext cx="2318636" cy="507206"/>
          </a:xfrm>
          <a:prstGeom prst="rightArrow">
            <a:avLst>
              <a:gd name="adj1" fmla="val 50000"/>
              <a:gd name="adj2" fmla="val 50001"/>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CC00"/>
                </a:solidFill>
                <a:latin typeface="Arial Narrow"/>
                <a:ea typeface="Arial Narrow"/>
                <a:cs typeface="Arial Narrow"/>
              </a:rPr>
              <a:t>       ER Report (med/high risk)</a:t>
            </a:r>
          </a:p>
        </xdr:txBody>
      </xdr:sp>
      <xdr:sp macro="" textlink="">
        <xdr:nvSpPr>
          <xdr:cNvPr id="608258" name="Right Arrow 29">
            <a:hlinkClick xmlns:r="http://schemas.openxmlformats.org/officeDocument/2006/relationships" r:id="rId2"/>
          </xdr:cNvPr>
          <xdr:cNvSpPr>
            <a:spLocks noChangeArrowheads="1"/>
          </xdr:cNvSpPr>
        </xdr:nvSpPr>
        <xdr:spPr bwMode="auto">
          <a:xfrm>
            <a:off x="7574456" y="0"/>
            <a:ext cx="2285355" cy="507206"/>
          </a:xfrm>
          <a:prstGeom prst="rightArrow">
            <a:avLst>
              <a:gd name="adj1" fmla="val 50000"/>
              <a:gd name="adj2" fmla="val 49995"/>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Natural Resources Projects</a:t>
            </a:r>
          </a:p>
        </xdr:txBody>
      </xdr:sp>
      <xdr:sp macro="" textlink="">
        <xdr:nvSpPr>
          <xdr:cNvPr id="608259" name="Right Arrow 30">
            <a:hlinkClick xmlns:r="http://schemas.openxmlformats.org/officeDocument/2006/relationships" r:id="rId3"/>
          </xdr:cNvPr>
          <xdr:cNvSpPr>
            <a:spLocks noChangeArrowheads="1"/>
          </xdr:cNvSpPr>
        </xdr:nvSpPr>
        <xdr:spPr bwMode="auto">
          <a:xfrm>
            <a:off x="5621920" y="0"/>
            <a:ext cx="2318636" cy="507206"/>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en-US" sz="1200" b="1" i="0" u="none" strike="noStrike" baseline="0">
                <a:solidFill>
                  <a:srgbClr val="FFFFFF"/>
                </a:solidFill>
                <a:latin typeface="Arial Narrow"/>
                <a:ea typeface="Arial Narrow"/>
                <a:cs typeface="Arial Narrow"/>
              </a:rPr>
              <a:t>Environmental  Review</a:t>
            </a:r>
          </a:p>
        </xdr:txBody>
      </xdr:sp>
      <xdr:sp macro="" textlink="">
        <xdr:nvSpPr>
          <xdr:cNvPr id="608260" name="Right Arrow 31">
            <a:hlinkClick xmlns:r="http://schemas.openxmlformats.org/officeDocument/2006/relationships" r:id="rId4"/>
          </xdr:cNvPr>
          <xdr:cNvSpPr>
            <a:spLocks noChangeArrowheads="1"/>
          </xdr:cNvSpPr>
        </xdr:nvSpPr>
        <xdr:spPr bwMode="auto">
          <a:xfrm>
            <a:off x="4523618" y="0"/>
            <a:ext cx="1763939" cy="507206"/>
          </a:xfrm>
          <a:prstGeom prst="rightArrow">
            <a:avLst>
              <a:gd name="adj1" fmla="val 50000"/>
              <a:gd name="adj2" fmla="val 5000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WAFSPP Indicators</a:t>
            </a:r>
          </a:p>
        </xdr:txBody>
      </xdr:sp>
      <xdr:sp macro="" textlink="">
        <xdr:nvSpPr>
          <xdr:cNvPr id="608261" name="Right Arrow 32">
            <a:hlinkClick xmlns:r="http://schemas.openxmlformats.org/officeDocument/2006/relationships" r:id="rId5"/>
          </xdr:cNvPr>
          <xdr:cNvSpPr>
            <a:spLocks noChangeArrowheads="1"/>
          </xdr:cNvSpPr>
        </xdr:nvSpPr>
        <xdr:spPr bwMode="auto">
          <a:xfrm>
            <a:off x="2815149" y="0"/>
            <a:ext cx="1996912" cy="507206"/>
          </a:xfrm>
          <a:prstGeom prst="rightArrow">
            <a:avLst>
              <a:gd name="adj1" fmla="val 50000"/>
              <a:gd name="adj2" fmla="val 50008"/>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a:lstStyle/>
          <a:p>
            <a:pPr algn="r" rtl="0">
              <a:defRPr sz="1000"/>
            </a:pPr>
            <a:r>
              <a:rPr lang="it-IT" sz="1200" b="1" i="0" u="none" strike="noStrike" baseline="0">
                <a:solidFill>
                  <a:srgbClr val="FFFFFF"/>
                </a:solidFill>
                <a:latin typeface="Arial Narrow"/>
                <a:ea typeface="Arial Narrow"/>
                <a:cs typeface="Arial Narrow"/>
              </a:rPr>
              <a:t>       FTF Indicators</a:t>
            </a:r>
          </a:p>
        </xdr:txBody>
      </xdr:sp>
      <xdr:sp macro="" textlink="">
        <xdr:nvSpPr>
          <xdr:cNvPr id="608262" name="Right Arrow 33">
            <a:hlinkClick xmlns:r="http://schemas.openxmlformats.org/officeDocument/2006/relationships" r:id="rId6"/>
          </xdr:cNvPr>
          <xdr:cNvSpPr>
            <a:spLocks noChangeArrowheads="1"/>
          </xdr:cNvSpPr>
        </xdr:nvSpPr>
        <xdr:spPr bwMode="auto">
          <a:xfrm>
            <a:off x="2171700" y="0"/>
            <a:ext cx="1464402" cy="507206"/>
          </a:xfrm>
          <a:prstGeom prst="rightArrow">
            <a:avLst>
              <a:gd name="adj1" fmla="val 50000"/>
              <a:gd name="adj2" fmla="val 499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a:lstStyle/>
          <a:p>
            <a:pPr algn="ctr" rtl="0">
              <a:defRPr sz="1000"/>
            </a:pPr>
            <a:r>
              <a:rPr lang="en-US" sz="1200" b="1" i="0" u="none" strike="noStrike" baseline="0">
                <a:solidFill>
                  <a:srgbClr val="FFFFFF"/>
                </a:solidFill>
                <a:latin typeface="Arial Narrow"/>
                <a:ea typeface="Arial Narrow"/>
                <a:cs typeface="Arial Narrow"/>
              </a:rPr>
              <a:t>WAFSP Menu</a:t>
            </a:r>
          </a:p>
        </xdr:txBody>
      </xdr:sp>
    </xdr:grpSp>
    <xdr:clientData/>
  </xdr:twoCellAnchor>
  <xdr:twoCellAnchor>
    <xdr:from>
      <xdr:col>1</xdr:col>
      <xdr:colOff>0</xdr:colOff>
      <xdr:row>1</xdr:row>
      <xdr:rowOff>50800</xdr:rowOff>
    </xdr:from>
    <xdr:to>
      <xdr:col>1</xdr:col>
      <xdr:colOff>2019300</xdr:colOff>
      <xdr:row>38</xdr:row>
      <xdr:rowOff>88900</xdr:rowOff>
    </xdr:to>
    <xdr:grpSp>
      <xdr:nvGrpSpPr>
        <xdr:cNvPr id="608376" name="Group 35"/>
        <xdr:cNvGrpSpPr>
          <a:grpSpLocks/>
        </xdr:cNvGrpSpPr>
      </xdr:nvGrpSpPr>
      <xdr:grpSpPr bwMode="auto">
        <a:xfrm>
          <a:off x="215900" y="127000"/>
          <a:ext cx="2019300" cy="7289800"/>
          <a:chOff x="11820763" y="288083"/>
          <a:chExt cx="1769694" cy="7878305"/>
        </a:xfrm>
      </xdr:grpSpPr>
      <xdr:sp macro="" textlink="">
        <xdr:nvSpPr>
          <xdr:cNvPr id="584685" name="Horizontal Scroll 36">
            <a:hlinkClick xmlns:r="http://schemas.openxmlformats.org/officeDocument/2006/relationships" r:id="rId7"/>
          </xdr:cNvPr>
          <xdr:cNvSpPr>
            <a:spLocks noChangeArrowheads="1"/>
          </xdr:cNvSpPr>
        </xdr:nvSpPr>
        <xdr:spPr bwMode="auto">
          <a:xfrm>
            <a:off x="11820763" y="288083"/>
            <a:ext cx="1736304" cy="35685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4686" name="Rectangle 37">
            <a:hlinkClick xmlns:r="http://schemas.openxmlformats.org/officeDocument/2006/relationships" r:id="rId8"/>
          </xdr:cNvPr>
          <xdr:cNvSpPr>
            <a:spLocks noChangeArrowheads="1"/>
          </xdr:cNvSpPr>
        </xdr:nvSpPr>
        <xdr:spPr bwMode="auto">
          <a:xfrm>
            <a:off x="11854153" y="1111599"/>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4687" name="Rectangle 38">
            <a:hlinkClick xmlns:r="http://schemas.openxmlformats.org/officeDocument/2006/relationships" r:id="rId9"/>
          </xdr:cNvPr>
          <xdr:cNvSpPr>
            <a:spLocks noChangeArrowheads="1"/>
          </xdr:cNvSpPr>
        </xdr:nvSpPr>
        <xdr:spPr bwMode="auto">
          <a:xfrm>
            <a:off x="11854153" y="1523357"/>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4688" name="Rectangle 39">
            <a:hlinkClick xmlns:r="http://schemas.openxmlformats.org/officeDocument/2006/relationships" r:id="rId10"/>
          </xdr:cNvPr>
          <xdr:cNvSpPr>
            <a:spLocks noChangeArrowheads="1"/>
          </xdr:cNvSpPr>
        </xdr:nvSpPr>
        <xdr:spPr bwMode="auto">
          <a:xfrm>
            <a:off x="11843023" y="2305698"/>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4689" name="Rectangle 40">
            <a:hlinkClick xmlns:r="http://schemas.openxmlformats.org/officeDocument/2006/relationships" r:id="rId11"/>
          </xdr:cNvPr>
          <xdr:cNvSpPr>
            <a:spLocks noChangeArrowheads="1"/>
          </xdr:cNvSpPr>
        </xdr:nvSpPr>
        <xdr:spPr bwMode="auto">
          <a:xfrm>
            <a:off x="11843023" y="2703731"/>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4690" name="Rectangle 41">
            <a:hlinkClick xmlns:r="http://schemas.openxmlformats.org/officeDocument/2006/relationships" r:id="rId12"/>
          </xdr:cNvPr>
          <xdr:cNvSpPr>
            <a:spLocks noChangeArrowheads="1"/>
          </xdr:cNvSpPr>
        </xdr:nvSpPr>
        <xdr:spPr bwMode="auto">
          <a:xfrm>
            <a:off x="11843023" y="3472346"/>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4691" name="Rectangle 42">
            <a:hlinkClick xmlns:r="http://schemas.openxmlformats.org/officeDocument/2006/relationships" r:id="rId13"/>
          </xdr:cNvPr>
          <xdr:cNvSpPr>
            <a:spLocks noChangeArrowheads="1"/>
          </xdr:cNvSpPr>
        </xdr:nvSpPr>
        <xdr:spPr bwMode="auto">
          <a:xfrm>
            <a:off x="11843023" y="3856653"/>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4692" name="Rectangle 43">
            <a:hlinkClick xmlns:r="http://schemas.openxmlformats.org/officeDocument/2006/relationships" r:id="rId14"/>
          </xdr:cNvPr>
          <xdr:cNvSpPr>
            <a:spLocks noChangeArrowheads="1"/>
          </xdr:cNvSpPr>
        </xdr:nvSpPr>
        <xdr:spPr bwMode="auto">
          <a:xfrm>
            <a:off x="11831893" y="6217400"/>
            <a:ext cx="173630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4693" name="Rectangle 44">
            <a:hlinkClick xmlns:r="http://schemas.openxmlformats.org/officeDocument/2006/relationships" r:id="rId15"/>
          </xdr:cNvPr>
          <xdr:cNvSpPr>
            <a:spLocks noChangeArrowheads="1"/>
          </xdr:cNvSpPr>
        </xdr:nvSpPr>
        <xdr:spPr bwMode="auto">
          <a:xfrm>
            <a:off x="12021106" y="4227236"/>
            <a:ext cx="1558221" cy="37058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4694" name="Rectangle 45">
            <a:hlinkClick xmlns:r="http://schemas.openxmlformats.org/officeDocument/2006/relationships" r:id="rId16"/>
          </xdr:cNvPr>
          <xdr:cNvSpPr>
            <a:spLocks noChangeArrowheads="1"/>
          </xdr:cNvSpPr>
        </xdr:nvSpPr>
        <xdr:spPr bwMode="auto">
          <a:xfrm>
            <a:off x="12021106" y="4638994"/>
            <a:ext cx="1558221" cy="356857"/>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4695" name="Rectangle 46">
            <a:hlinkClick xmlns:r="http://schemas.openxmlformats.org/officeDocument/2006/relationships" r:id="rId17"/>
          </xdr:cNvPr>
          <xdr:cNvSpPr>
            <a:spLocks noChangeArrowheads="1"/>
          </xdr:cNvSpPr>
        </xdr:nvSpPr>
        <xdr:spPr bwMode="auto">
          <a:xfrm>
            <a:off x="12021106" y="5037026"/>
            <a:ext cx="1558221" cy="356857"/>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4696" name="Rectangle 47">
            <a:hlinkClick xmlns:r="http://schemas.openxmlformats.org/officeDocument/2006/relationships" r:id="rId18"/>
          </xdr:cNvPr>
          <xdr:cNvSpPr>
            <a:spLocks noChangeArrowheads="1"/>
          </xdr:cNvSpPr>
        </xdr:nvSpPr>
        <xdr:spPr bwMode="auto">
          <a:xfrm>
            <a:off x="12021106" y="5421334"/>
            <a:ext cx="1558221" cy="356857"/>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4697" name="Rectangle 48">
            <a:hlinkClick xmlns:r="http://schemas.openxmlformats.org/officeDocument/2006/relationships" r:id="rId19"/>
          </xdr:cNvPr>
          <xdr:cNvSpPr>
            <a:spLocks noChangeArrowheads="1"/>
          </xdr:cNvSpPr>
        </xdr:nvSpPr>
        <xdr:spPr bwMode="auto">
          <a:xfrm>
            <a:off x="11998845" y="6615432"/>
            <a:ext cx="1558221" cy="37058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4698" name="Rectangle 49">
            <a:hlinkClick xmlns:r="http://schemas.openxmlformats.org/officeDocument/2006/relationships" r:id="rId20"/>
          </xdr:cNvPr>
          <xdr:cNvSpPr>
            <a:spLocks noChangeArrowheads="1"/>
          </xdr:cNvSpPr>
        </xdr:nvSpPr>
        <xdr:spPr bwMode="auto">
          <a:xfrm>
            <a:off x="11998845" y="7027191"/>
            <a:ext cx="1558221"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4699" name="Rectangle 50">
            <a:hlinkClick xmlns:r="http://schemas.openxmlformats.org/officeDocument/2006/relationships" r:id="rId21"/>
          </xdr:cNvPr>
          <xdr:cNvSpPr>
            <a:spLocks noChangeArrowheads="1"/>
          </xdr:cNvSpPr>
        </xdr:nvSpPr>
        <xdr:spPr bwMode="auto">
          <a:xfrm>
            <a:off x="11998845" y="7411498"/>
            <a:ext cx="1558221"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4700" name="Rectangle 51">
            <a:hlinkClick xmlns:r="http://schemas.openxmlformats.org/officeDocument/2006/relationships" r:id="rId22"/>
          </xdr:cNvPr>
          <xdr:cNvSpPr>
            <a:spLocks noChangeArrowheads="1"/>
          </xdr:cNvSpPr>
        </xdr:nvSpPr>
        <xdr:spPr bwMode="auto">
          <a:xfrm>
            <a:off x="11854153" y="699841"/>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4701" name="Rectangle 52">
            <a:hlinkClick xmlns:r="http://schemas.openxmlformats.org/officeDocument/2006/relationships" r:id="rId23"/>
          </xdr:cNvPr>
          <xdr:cNvSpPr>
            <a:spLocks noChangeArrowheads="1"/>
          </xdr:cNvSpPr>
        </xdr:nvSpPr>
        <xdr:spPr bwMode="auto">
          <a:xfrm>
            <a:off x="11854153" y="1921390"/>
            <a:ext cx="1736304" cy="34313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4702" name="Rectangle 53">
            <a:hlinkClick xmlns:r="http://schemas.openxmlformats.org/officeDocument/2006/relationships" r:id="rId24"/>
          </xdr:cNvPr>
          <xdr:cNvSpPr>
            <a:spLocks noChangeArrowheads="1"/>
          </xdr:cNvSpPr>
        </xdr:nvSpPr>
        <xdr:spPr bwMode="auto">
          <a:xfrm>
            <a:off x="11843023" y="3074313"/>
            <a:ext cx="1736304" cy="37058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4703" name="Rectangle 54">
            <a:hlinkClick xmlns:r="http://schemas.openxmlformats.org/officeDocument/2006/relationships" r:id="rId25"/>
          </xdr:cNvPr>
          <xdr:cNvSpPr>
            <a:spLocks noChangeArrowheads="1"/>
          </xdr:cNvSpPr>
        </xdr:nvSpPr>
        <xdr:spPr bwMode="auto">
          <a:xfrm>
            <a:off x="11831893" y="7809531"/>
            <a:ext cx="1747434" cy="356857"/>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8256" name="Rectangle 55">
            <a:hlinkClick xmlns:r="http://schemas.openxmlformats.org/officeDocument/2006/relationships" r:id="rId6"/>
          </xdr:cNvPr>
          <xdr:cNvSpPr>
            <a:spLocks noChangeArrowheads="1"/>
          </xdr:cNvSpPr>
        </xdr:nvSpPr>
        <xdr:spPr bwMode="auto">
          <a:xfrm>
            <a:off x="12009976" y="5805642"/>
            <a:ext cx="1558221" cy="356857"/>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215900</xdr:colOff>
      <xdr:row>12</xdr:row>
      <xdr:rowOff>12700</xdr:rowOff>
    </xdr:from>
    <xdr:to>
      <xdr:col>6</xdr:col>
      <xdr:colOff>241300</xdr:colOff>
      <xdr:row>14</xdr:row>
      <xdr:rowOff>76200</xdr:rowOff>
    </xdr:to>
    <xdr:sp macro="" textlink="">
      <xdr:nvSpPr>
        <xdr:cNvPr id="587622" name="Rectangle 17">
          <a:hlinkClick xmlns:r="http://schemas.openxmlformats.org/officeDocument/2006/relationships" r:id="rId1"/>
        </xdr:cNvPr>
        <xdr:cNvSpPr>
          <a:spLocks noChangeArrowheads="1"/>
        </xdr:cNvSpPr>
      </xdr:nvSpPr>
      <xdr:spPr bwMode="auto">
        <a:xfrm>
          <a:off x="3594100" y="22352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2. Project Agreement</a:t>
          </a:r>
        </a:p>
      </xdr:txBody>
    </xdr:sp>
    <xdr:clientData/>
  </xdr:twoCellAnchor>
  <xdr:twoCellAnchor>
    <xdr:from>
      <xdr:col>3</xdr:col>
      <xdr:colOff>215900</xdr:colOff>
      <xdr:row>8</xdr:row>
      <xdr:rowOff>12700</xdr:rowOff>
    </xdr:from>
    <xdr:to>
      <xdr:col>6</xdr:col>
      <xdr:colOff>241300</xdr:colOff>
      <xdr:row>11</xdr:row>
      <xdr:rowOff>12700</xdr:rowOff>
    </xdr:to>
    <xdr:sp macro="" textlink="">
      <xdr:nvSpPr>
        <xdr:cNvPr id="587623" name="Rectangle 18">
          <a:hlinkClick xmlns:r="http://schemas.openxmlformats.org/officeDocument/2006/relationships" r:id="rId2"/>
        </xdr:cNvPr>
        <xdr:cNvSpPr>
          <a:spLocks noChangeArrowheads="1"/>
        </xdr:cNvSpPr>
      </xdr:nvSpPr>
      <xdr:spPr bwMode="auto">
        <a:xfrm>
          <a:off x="3594100" y="16256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1. Liability Form</a:t>
          </a:r>
        </a:p>
      </xdr:txBody>
    </xdr:sp>
    <xdr:clientData/>
  </xdr:twoCellAnchor>
  <xdr:twoCellAnchor>
    <xdr:from>
      <xdr:col>3</xdr:col>
      <xdr:colOff>215900</xdr:colOff>
      <xdr:row>15</xdr:row>
      <xdr:rowOff>63500</xdr:rowOff>
    </xdr:from>
    <xdr:to>
      <xdr:col>6</xdr:col>
      <xdr:colOff>241300</xdr:colOff>
      <xdr:row>18</xdr:row>
      <xdr:rowOff>101600</xdr:rowOff>
    </xdr:to>
    <xdr:sp macro="" textlink="">
      <xdr:nvSpPr>
        <xdr:cNvPr id="587624" name="Rectangle 21">
          <a:hlinkClick xmlns:r="http://schemas.openxmlformats.org/officeDocument/2006/relationships" r:id="rId3"/>
        </xdr:cNvPr>
        <xdr:cNvSpPr>
          <a:spLocks noChangeArrowheads="1"/>
        </xdr:cNvSpPr>
      </xdr:nvSpPr>
      <xdr:spPr bwMode="auto">
        <a:xfrm>
          <a:off x="3594100" y="2832100"/>
          <a:ext cx="2527300" cy="4953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a:lstStyle/>
        <a:p>
          <a:pPr algn="l" rtl="0">
            <a:defRPr sz="1000"/>
          </a:pPr>
          <a:r>
            <a:rPr lang="en-US" sz="1600" b="1" i="0" u="none" strike="noStrike" baseline="0">
              <a:solidFill>
                <a:srgbClr val="FFFFFF"/>
              </a:solidFill>
              <a:latin typeface="Arial Narrow"/>
              <a:ea typeface="Arial Narrow"/>
              <a:cs typeface="Arial Narrow"/>
            </a:rPr>
            <a:t>3. Press Authorization </a:t>
          </a:r>
        </a:p>
      </xdr:txBody>
    </xdr:sp>
    <xdr:clientData/>
  </xdr:twoCellAnchor>
  <xdr:twoCellAnchor>
    <xdr:from>
      <xdr:col>6</xdr:col>
      <xdr:colOff>350043</xdr:colOff>
      <xdr:row>7</xdr:row>
      <xdr:rowOff>223044</xdr:rowOff>
    </xdr:from>
    <xdr:to>
      <xdr:col>14</xdr:col>
      <xdr:colOff>270675</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359568</xdr:colOff>
      <xdr:row>11</xdr:row>
      <xdr:rowOff>118269</xdr:rowOff>
    </xdr:from>
    <xdr:to>
      <xdr:col>14</xdr:col>
      <xdr:colOff>292893</xdr:colOff>
      <xdr:row>14</xdr:row>
      <xdr:rowOff>102631</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381793</xdr:colOff>
      <xdr:row>15</xdr:row>
      <xdr:rowOff>35719</xdr:rowOff>
    </xdr:from>
    <xdr:to>
      <xdr:col>14</xdr:col>
      <xdr:colOff>302425</xdr:colOff>
      <xdr:row>18</xdr:row>
      <xdr:rowOff>108818</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88900</xdr:colOff>
      <xdr:row>0</xdr:row>
      <xdr:rowOff>139700</xdr:rowOff>
    </xdr:from>
    <xdr:to>
      <xdr:col>1</xdr:col>
      <xdr:colOff>2108200</xdr:colOff>
      <xdr:row>46</xdr:row>
      <xdr:rowOff>38100</xdr:rowOff>
    </xdr:to>
    <xdr:grpSp>
      <xdr:nvGrpSpPr>
        <xdr:cNvPr id="587763" name="Group 28"/>
        <xdr:cNvGrpSpPr>
          <a:grpSpLocks/>
        </xdr:cNvGrpSpPr>
      </xdr:nvGrpSpPr>
      <xdr:grpSpPr bwMode="auto">
        <a:xfrm>
          <a:off x="304800" y="139700"/>
          <a:ext cx="2019300" cy="7442200"/>
          <a:chOff x="11820763" y="288083"/>
          <a:chExt cx="1769694" cy="7878305"/>
        </a:xfrm>
      </xdr:grpSpPr>
      <xdr:sp macro="" textlink="">
        <xdr:nvSpPr>
          <xdr:cNvPr id="587629" name="Horizontal Scroll 29">
            <a:hlinkClick xmlns:r="http://schemas.openxmlformats.org/officeDocument/2006/relationships" r:id="rId4"/>
          </xdr:cNvPr>
          <xdr:cNvSpPr>
            <a:spLocks noChangeArrowheads="1"/>
          </xdr:cNvSpPr>
        </xdr:nvSpPr>
        <xdr:spPr bwMode="auto">
          <a:xfrm>
            <a:off x="11820763" y="288083"/>
            <a:ext cx="1736304" cy="36299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7630" name="Rectangle 30">
            <a:hlinkClick xmlns:r="http://schemas.openxmlformats.org/officeDocument/2006/relationships" r:id="rId5"/>
          </xdr:cNvPr>
          <xdr:cNvSpPr>
            <a:spLocks noChangeArrowheads="1"/>
          </xdr:cNvSpPr>
        </xdr:nvSpPr>
        <xdr:spPr bwMode="auto">
          <a:xfrm>
            <a:off x="11854153" y="1121624"/>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7631" name="Rectangle 31">
            <a:hlinkClick xmlns:r="http://schemas.openxmlformats.org/officeDocument/2006/relationships" r:id="rId6"/>
          </xdr:cNvPr>
          <xdr:cNvSpPr>
            <a:spLocks noChangeArrowheads="1"/>
          </xdr:cNvSpPr>
        </xdr:nvSpPr>
        <xdr:spPr bwMode="auto">
          <a:xfrm>
            <a:off x="11854153" y="1511506"/>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7632" name="Rectangle 32">
            <a:hlinkClick xmlns:r="http://schemas.openxmlformats.org/officeDocument/2006/relationships" r:id="rId7"/>
          </xdr:cNvPr>
          <xdr:cNvSpPr>
            <a:spLocks noChangeArrowheads="1"/>
          </xdr:cNvSpPr>
        </xdr:nvSpPr>
        <xdr:spPr bwMode="auto">
          <a:xfrm>
            <a:off x="11843023" y="2304714"/>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7633" name="Rectangle 33">
            <a:hlinkClick xmlns:r="http://schemas.openxmlformats.org/officeDocument/2006/relationships" r:id="rId8"/>
          </xdr:cNvPr>
          <xdr:cNvSpPr>
            <a:spLocks noChangeArrowheads="1"/>
          </xdr:cNvSpPr>
        </xdr:nvSpPr>
        <xdr:spPr bwMode="auto">
          <a:xfrm>
            <a:off x="11843023" y="2694596"/>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87634" name="Rectangle 34">
            <a:hlinkClick xmlns:r="http://schemas.openxmlformats.org/officeDocument/2006/relationships" r:id="rId9"/>
          </xdr:cNvPr>
          <xdr:cNvSpPr>
            <a:spLocks noChangeArrowheads="1"/>
          </xdr:cNvSpPr>
        </xdr:nvSpPr>
        <xdr:spPr bwMode="auto">
          <a:xfrm>
            <a:off x="11843023" y="3474360"/>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87635" name="Rectangle 35">
            <a:hlinkClick xmlns:r="http://schemas.openxmlformats.org/officeDocument/2006/relationships" r:id="rId10"/>
          </xdr:cNvPr>
          <xdr:cNvSpPr>
            <a:spLocks noChangeArrowheads="1"/>
          </xdr:cNvSpPr>
        </xdr:nvSpPr>
        <xdr:spPr bwMode="auto">
          <a:xfrm>
            <a:off x="11843023" y="385079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87636" name="Rectangle 36">
            <a:hlinkClick xmlns:r="http://schemas.openxmlformats.org/officeDocument/2006/relationships" r:id="rId11"/>
          </xdr:cNvPr>
          <xdr:cNvSpPr>
            <a:spLocks noChangeArrowheads="1"/>
          </xdr:cNvSpPr>
        </xdr:nvSpPr>
        <xdr:spPr bwMode="auto">
          <a:xfrm>
            <a:off x="11831893" y="621697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87637" name="Rectangle 37">
            <a:hlinkClick xmlns:r="http://schemas.openxmlformats.org/officeDocument/2006/relationships" r:id="rId12"/>
          </xdr:cNvPr>
          <xdr:cNvSpPr>
            <a:spLocks noChangeArrowheads="1"/>
          </xdr:cNvSpPr>
        </xdr:nvSpPr>
        <xdr:spPr bwMode="auto">
          <a:xfrm>
            <a:off x="12021106" y="4227236"/>
            <a:ext cx="1558221" cy="36299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87638" name="Rectangle 38">
            <a:hlinkClick xmlns:r="http://schemas.openxmlformats.org/officeDocument/2006/relationships" r:id="rId13"/>
          </xdr:cNvPr>
          <xdr:cNvSpPr>
            <a:spLocks noChangeArrowheads="1"/>
          </xdr:cNvSpPr>
        </xdr:nvSpPr>
        <xdr:spPr bwMode="auto">
          <a:xfrm>
            <a:off x="12021106" y="4644006"/>
            <a:ext cx="1558221" cy="349549"/>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87639" name="Rectangle 39">
            <a:hlinkClick xmlns:r="http://schemas.openxmlformats.org/officeDocument/2006/relationships" r:id="rId14"/>
          </xdr:cNvPr>
          <xdr:cNvSpPr>
            <a:spLocks noChangeArrowheads="1"/>
          </xdr:cNvSpPr>
        </xdr:nvSpPr>
        <xdr:spPr bwMode="auto">
          <a:xfrm>
            <a:off x="12021106" y="5047332"/>
            <a:ext cx="1558221" cy="349549"/>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87640" name="Rectangle 40">
            <a:hlinkClick xmlns:r="http://schemas.openxmlformats.org/officeDocument/2006/relationships" r:id="rId15"/>
          </xdr:cNvPr>
          <xdr:cNvSpPr>
            <a:spLocks noChangeArrowheads="1"/>
          </xdr:cNvSpPr>
        </xdr:nvSpPr>
        <xdr:spPr bwMode="auto">
          <a:xfrm>
            <a:off x="12021106" y="5423770"/>
            <a:ext cx="1558221" cy="36299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87641" name="Rectangle 41">
            <a:hlinkClick xmlns:r="http://schemas.openxmlformats.org/officeDocument/2006/relationships" r:id="rId2"/>
          </xdr:cNvPr>
          <xdr:cNvSpPr>
            <a:spLocks noChangeArrowheads="1"/>
          </xdr:cNvSpPr>
        </xdr:nvSpPr>
        <xdr:spPr bwMode="auto">
          <a:xfrm>
            <a:off x="11998845" y="6620304"/>
            <a:ext cx="1558221" cy="36299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87642" name="Rectangle 42">
            <a:hlinkClick xmlns:r="http://schemas.openxmlformats.org/officeDocument/2006/relationships" r:id="rId1"/>
          </xdr:cNvPr>
          <xdr:cNvSpPr>
            <a:spLocks noChangeArrowheads="1"/>
          </xdr:cNvSpPr>
        </xdr:nvSpPr>
        <xdr:spPr bwMode="auto">
          <a:xfrm>
            <a:off x="11998845" y="7023630"/>
            <a:ext cx="1558221"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87643" name="Rectangle 60">
            <a:hlinkClick xmlns:r="http://schemas.openxmlformats.org/officeDocument/2006/relationships" r:id="rId3"/>
          </xdr:cNvPr>
          <xdr:cNvSpPr>
            <a:spLocks noChangeArrowheads="1"/>
          </xdr:cNvSpPr>
        </xdr:nvSpPr>
        <xdr:spPr bwMode="auto">
          <a:xfrm>
            <a:off x="11998845" y="7413512"/>
            <a:ext cx="1558221"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87644" name="Rectangle 61">
            <a:hlinkClick xmlns:r="http://schemas.openxmlformats.org/officeDocument/2006/relationships" r:id="rId16"/>
          </xdr:cNvPr>
          <xdr:cNvSpPr>
            <a:spLocks noChangeArrowheads="1"/>
          </xdr:cNvSpPr>
        </xdr:nvSpPr>
        <xdr:spPr bwMode="auto">
          <a:xfrm>
            <a:off x="11854153" y="691409"/>
            <a:ext cx="1736304" cy="37643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87645" name="Rectangle 62">
            <a:hlinkClick xmlns:r="http://schemas.openxmlformats.org/officeDocument/2006/relationships" r:id="rId17"/>
          </xdr:cNvPr>
          <xdr:cNvSpPr>
            <a:spLocks noChangeArrowheads="1"/>
          </xdr:cNvSpPr>
        </xdr:nvSpPr>
        <xdr:spPr bwMode="auto">
          <a:xfrm>
            <a:off x="11854153" y="1914832"/>
            <a:ext cx="1736304" cy="34954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87646" name="Rectangle 63">
            <a:hlinkClick xmlns:r="http://schemas.openxmlformats.org/officeDocument/2006/relationships" r:id="rId18"/>
          </xdr:cNvPr>
          <xdr:cNvSpPr>
            <a:spLocks noChangeArrowheads="1"/>
          </xdr:cNvSpPr>
        </xdr:nvSpPr>
        <xdr:spPr bwMode="auto">
          <a:xfrm>
            <a:off x="11843023" y="3084478"/>
            <a:ext cx="173630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87647" name="Rectangle 67">
            <a:hlinkClick xmlns:r="http://schemas.openxmlformats.org/officeDocument/2006/relationships" r:id="rId19"/>
          </xdr:cNvPr>
          <xdr:cNvSpPr>
            <a:spLocks noChangeArrowheads="1"/>
          </xdr:cNvSpPr>
        </xdr:nvSpPr>
        <xdr:spPr bwMode="auto">
          <a:xfrm>
            <a:off x="11831893" y="7803394"/>
            <a:ext cx="1747434" cy="36299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87648" name="Rectangle 68">
            <a:hlinkClick xmlns:r="http://schemas.openxmlformats.org/officeDocument/2006/relationships" r:id="rId20"/>
          </xdr:cNvPr>
          <xdr:cNvSpPr>
            <a:spLocks noChangeArrowheads="1"/>
          </xdr:cNvSpPr>
        </xdr:nvSpPr>
        <xdr:spPr bwMode="auto">
          <a:xfrm>
            <a:off x="12009976" y="5800208"/>
            <a:ext cx="1558221" cy="36299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xdr:col>
      <xdr:colOff>1943100</xdr:colOff>
      <xdr:row>32</xdr:row>
      <xdr:rowOff>76200</xdr:rowOff>
    </xdr:to>
    <xdr:grpSp>
      <xdr:nvGrpSpPr>
        <xdr:cNvPr id="597201" name="Group 61"/>
        <xdr:cNvGrpSpPr>
          <a:grpSpLocks/>
        </xdr:cNvGrpSpPr>
      </xdr:nvGrpSpPr>
      <xdr:grpSpPr bwMode="auto">
        <a:xfrm>
          <a:off x="127000" y="139700"/>
          <a:ext cx="2032000" cy="7696200"/>
          <a:chOff x="11820763" y="288083"/>
          <a:chExt cx="1769694" cy="7878305"/>
        </a:xfrm>
      </xdr:grpSpPr>
      <xdr:sp macro="" textlink="">
        <xdr:nvSpPr>
          <xdr:cNvPr id="597097" name="Horizontal Scroll 62">
            <a:hlinkClick xmlns:r="http://schemas.openxmlformats.org/officeDocument/2006/relationships" r:id="rId1"/>
          </xdr:cNvPr>
          <xdr:cNvSpPr>
            <a:spLocks noChangeArrowheads="1"/>
          </xdr:cNvSpPr>
        </xdr:nvSpPr>
        <xdr:spPr bwMode="auto">
          <a:xfrm>
            <a:off x="11820763" y="288083"/>
            <a:ext cx="1736512" cy="36401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97098" name="Rectangle 63">
            <a:hlinkClick xmlns:r="http://schemas.openxmlformats.org/officeDocument/2006/relationships" r:id="rId2"/>
          </xdr:cNvPr>
          <xdr:cNvSpPr>
            <a:spLocks noChangeArrowheads="1"/>
          </xdr:cNvSpPr>
        </xdr:nvSpPr>
        <xdr:spPr bwMode="auto">
          <a:xfrm>
            <a:off x="11853945" y="1120115"/>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97099" name="Rectangle 64">
            <a:hlinkClick xmlns:r="http://schemas.openxmlformats.org/officeDocument/2006/relationships" r:id="rId3"/>
          </xdr:cNvPr>
          <xdr:cNvSpPr>
            <a:spLocks noChangeArrowheads="1"/>
          </xdr:cNvSpPr>
        </xdr:nvSpPr>
        <xdr:spPr bwMode="auto">
          <a:xfrm>
            <a:off x="11853945" y="1523131"/>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97100" name="Rectangle 65">
            <a:hlinkClick xmlns:r="http://schemas.openxmlformats.org/officeDocument/2006/relationships" r:id="rId4"/>
          </xdr:cNvPr>
          <xdr:cNvSpPr>
            <a:spLocks noChangeArrowheads="1"/>
          </xdr:cNvSpPr>
        </xdr:nvSpPr>
        <xdr:spPr bwMode="auto">
          <a:xfrm>
            <a:off x="11842884" y="2316162"/>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97101" name="Rectangle 66">
            <a:hlinkClick xmlns:r="http://schemas.openxmlformats.org/officeDocument/2006/relationships" r:id="rId5"/>
          </xdr:cNvPr>
          <xdr:cNvSpPr>
            <a:spLocks noChangeArrowheads="1"/>
          </xdr:cNvSpPr>
        </xdr:nvSpPr>
        <xdr:spPr bwMode="auto">
          <a:xfrm>
            <a:off x="11842884" y="269317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597102" name="Rectangle 67">
            <a:hlinkClick xmlns:r="http://schemas.openxmlformats.org/officeDocument/2006/relationships" r:id="rId6"/>
          </xdr:cNvPr>
          <xdr:cNvSpPr>
            <a:spLocks noChangeArrowheads="1"/>
          </xdr:cNvSpPr>
        </xdr:nvSpPr>
        <xdr:spPr bwMode="auto">
          <a:xfrm>
            <a:off x="11842884" y="347320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597103" name="Rectangle 68">
            <a:hlinkClick xmlns:r="http://schemas.openxmlformats.org/officeDocument/2006/relationships" r:id="rId7"/>
          </xdr:cNvPr>
          <xdr:cNvSpPr>
            <a:spLocks noChangeArrowheads="1"/>
          </xdr:cNvSpPr>
        </xdr:nvSpPr>
        <xdr:spPr bwMode="auto">
          <a:xfrm>
            <a:off x="11842884" y="3850221"/>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597104" name="Rectangle 69">
            <a:hlinkClick xmlns:r="http://schemas.openxmlformats.org/officeDocument/2006/relationships" r:id="rId8"/>
          </xdr:cNvPr>
          <xdr:cNvSpPr>
            <a:spLocks noChangeArrowheads="1"/>
          </xdr:cNvSpPr>
        </xdr:nvSpPr>
        <xdr:spPr bwMode="auto">
          <a:xfrm>
            <a:off x="11831824" y="6216313"/>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597105" name="Rectangle 70">
            <a:hlinkClick xmlns:r="http://schemas.openxmlformats.org/officeDocument/2006/relationships" r:id="rId9"/>
          </xdr:cNvPr>
          <xdr:cNvSpPr>
            <a:spLocks noChangeArrowheads="1"/>
          </xdr:cNvSpPr>
        </xdr:nvSpPr>
        <xdr:spPr bwMode="auto">
          <a:xfrm>
            <a:off x="12019854" y="4227236"/>
            <a:ext cx="1559543" cy="364014"/>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597106" name="Rectangle 71">
            <a:hlinkClick xmlns:r="http://schemas.openxmlformats.org/officeDocument/2006/relationships" r:id="rId10"/>
          </xdr:cNvPr>
          <xdr:cNvSpPr>
            <a:spLocks noChangeArrowheads="1"/>
          </xdr:cNvSpPr>
        </xdr:nvSpPr>
        <xdr:spPr bwMode="auto">
          <a:xfrm>
            <a:off x="12019854" y="4643252"/>
            <a:ext cx="1559543" cy="351014"/>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597107" name="Rectangle 72">
            <a:hlinkClick xmlns:r="http://schemas.openxmlformats.org/officeDocument/2006/relationships" r:id="rId11"/>
          </xdr:cNvPr>
          <xdr:cNvSpPr>
            <a:spLocks noChangeArrowheads="1"/>
          </xdr:cNvSpPr>
        </xdr:nvSpPr>
        <xdr:spPr bwMode="auto">
          <a:xfrm>
            <a:off x="12019854" y="5033267"/>
            <a:ext cx="1559543" cy="364014"/>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597108" name="Rectangle 73">
            <a:hlinkClick xmlns:r="http://schemas.openxmlformats.org/officeDocument/2006/relationships" r:id="rId12"/>
          </xdr:cNvPr>
          <xdr:cNvSpPr>
            <a:spLocks noChangeArrowheads="1"/>
          </xdr:cNvSpPr>
        </xdr:nvSpPr>
        <xdr:spPr bwMode="auto">
          <a:xfrm>
            <a:off x="12019854" y="5423282"/>
            <a:ext cx="1559543" cy="351014"/>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597109" name="Rectangle 74">
            <a:hlinkClick xmlns:r="http://schemas.openxmlformats.org/officeDocument/2006/relationships" r:id="rId13"/>
          </xdr:cNvPr>
          <xdr:cNvSpPr>
            <a:spLocks noChangeArrowheads="1"/>
          </xdr:cNvSpPr>
        </xdr:nvSpPr>
        <xdr:spPr bwMode="auto">
          <a:xfrm>
            <a:off x="11997732" y="6619328"/>
            <a:ext cx="1559543" cy="36401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597110" name="Rectangle 75">
            <a:hlinkClick xmlns:r="http://schemas.openxmlformats.org/officeDocument/2006/relationships" r:id="rId14"/>
          </xdr:cNvPr>
          <xdr:cNvSpPr>
            <a:spLocks noChangeArrowheads="1"/>
          </xdr:cNvSpPr>
        </xdr:nvSpPr>
        <xdr:spPr bwMode="auto">
          <a:xfrm>
            <a:off x="11997732" y="7022344"/>
            <a:ext cx="155954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597111" name="Rectangle 76">
            <a:hlinkClick xmlns:r="http://schemas.openxmlformats.org/officeDocument/2006/relationships" r:id="rId15"/>
          </xdr:cNvPr>
          <xdr:cNvSpPr>
            <a:spLocks noChangeArrowheads="1"/>
          </xdr:cNvSpPr>
        </xdr:nvSpPr>
        <xdr:spPr bwMode="auto">
          <a:xfrm>
            <a:off x="11997732" y="7412359"/>
            <a:ext cx="155954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597112" name="Rectangle 77">
            <a:hlinkClick xmlns:r="http://schemas.openxmlformats.org/officeDocument/2006/relationships" r:id="rId16"/>
          </xdr:cNvPr>
          <xdr:cNvSpPr>
            <a:spLocks noChangeArrowheads="1"/>
          </xdr:cNvSpPr>
        </xdr:nvSpPr>
        <xdr:spPr bwMode="auto">
          <a:xfrm>
            <a:off x="11853945" y="704099"/>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597113" name="Rectangle 78">
            <a:hlinkClick xmlns:r="http://schemas.openxmlformats.org/officeDocument/2006/relationships" r:id="rId17"/>
          </xdr:cNvPr>
          <xdr:cNvSpPr>
            <a:spLocks noChangeArrowheads="1"/>
          </xdr:cNvSpPr>
        </xdr:nvSpPr>
        <xdr:spPr bwMode="auto">
          <a:xfrm>
            <a:off x="11853945" y="1913146"/>
            <a:ext cx="1736512"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597114" name="Rectangle 79">
            <a:hlinkClick xmlns:r="http://schemas.openxmlformats.org/officeDocument/2006/relationships" r:id="rId18"/>
          </xdr:cNvPr>
          <xdr:cNvSpPr>
            <a:spLocks noChangeArrowheads="1"/>
          </xdr:cNvSpPr>
        </xdr:nvSpPr>
        <xdr:spPr bwMode="auto">
          <a:xfrm>
            <a:off x="11842884" y="3083191"/>
            <a:ext cx="1736512" cy="351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597115" name="Rectangle 80">
            <a:hlinkClick xmlns:r="http://schemas.openxmlformats.org/officeDocument/2006/relationships" r:id="rId19"/>
          </xdr:cNvPr>
          <xdr:cNvSpPr>
            <a:spLocks noChangeArrowheads="1"/>
          </xdr:cNvSpPr>
        </xdr:nvSpPr>
        <xdr:spPr bwMode="auto">
          <a:xfrm>
            <a:off x="11831824" y="7802374"/>
            <a:ext cx="1747573" cy="364014"/>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597116" name="Rectangle 81">
            <a:hlinkClick xmlns:r="http://schemas.openxmlformats.org/officeDocument/2006/relationships" r:id="rId20"/>
          </xdr:cNvPr>
          <xdr:cNvSpPr>
            <a:spLocks noChangeArrowheads="1"/>
          </xdr:cNvSpPr>
        </xdr:nvSpPr>
        <xdr:spPr bwMode="auto">
          <a:xfrm>
            <a:off x="12008793" y="5800296"/>
            <a:ext cx="1559543" cy="364014"/>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25400</xdr:colOff>
      <xdr:row>0</xdr:row>
      <xdr:rowOff>127000</xdr:rowOff>
    </xdr:from>
    <xdr:to>
      <xdr:col>1</xdr:col>
      <xdr:colOff>2057400</xdr:colOff>
      <xdr:row>29</xdr:row>
      <xdr:rowOff>101600</xdr:rowOff>
    </xdr:to>
    <xdr:grpSp>
      <xdr:nvGrpSpPr>
        <xdr:cNvPr id="609379" name="Group 22"/>
        <xdr:cNvGrpSpPr>
          <a:grpSpLocks/>
        </xdr:cNvGrpSpPr>
      </xdr:nvGrpSpPr>
      <xdr:grpSpPr bwMode="auto">
        <a:xfrm>
          <a:off x="241300" y="127000"/>
          <a:ext cx="2032000" cy="7023100"/>
          <a:chOff x="11820763" y="288083"/>
          <a:chExt cx="1769694" cy="7878305"/>
        </a:xfrm>
      </xdr:grpSpPr>
      <xdr:sp macro="" textlink="">
        <xdr:nvSpPr>
          <xdr:cNvPr id="579579" name="Horizontal Scroll 23">
            <a:hlinkClick xmlns:r="http://schemas.openxmlformats.org/officeDocument/2006/relationships" r:id="rId1"/>
          </xdr:cNvPr>
          <xdr:cNvSpPr>
            <a:spLocks noChangeArrowheads="1"/>
          </xdr:cNvSpPr>
        </xdr:nvSpPr>
        <xdr:spPr bwMode="auto">
          <a:xfrm>
            <a:off x="11820763" y="288083"/>
            <a:ext cx="1736512" cy="35616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79580" name="Rectangle 24">
            <a:hlinkClick xmlns:r="http://schemas.openxmlformats.org/officeDocument/2006/relationships" r:id="rId2"/>
          </xdr:cNvPr>
          <xdr:cNvSpPr>
            <a:spLocks noChangeArrowheads="1"/>
          </xdr:cNvSpPr>
        </xdr:nvSpPr>
        <xdr:spPr bwMode="auto">
          <a:xfrm>
            <a:off x="11853945" y="111437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79581" name="Rectangle 25">
            <a:hlinkClick xmlns:r="http://schemas.openxmlformats.org/officeDocument/2006/relationships" r:id="rId3"/>
          </xdr:cNvPr>
          <xdr:cNvSpPr>
            <a:spLocks noChangeArrowheads="1"/>
          </xdr:cNvSpPr>
        </xdr:nvSpPr>
        <xdr:spPr bwMode="auto">
          <a:xfrm>
            <a:off x="11853945" y="1513281"/>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79582" name="Rectangle 26">
            <a:hlinkClick xmlns:r="http://schemas.openxmlformats.org/officeDocument/2006/relationships" r:id="rId4"/>
          </xdr:cNvPr>
          <xdr:cNvSpPr>
            <a:spLocks noChangeArrowheads="1"/>
          </xdr:cNvSpPr>
        </xdr:nvSpPr>
        <xdr:spPr bwMode="auto">
          <a:xfrm>
            <a:off x="11842884" y="231108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79583" name="Rectangle 27">
            <a:hlinkClick xmlns:r="http://schemas.openxmlformats.org/officeDocument/2006/relationships" r:id="rId5"/>
          </xdr:cNvPr>
          <xdr:cNvSpPr>
            <a:spLocks noChangeArrowheads="1"/>
          </xdr:cNvSpPr>
        </xdr:nvSpPr>
        <xdr:spPr bwMode="auto">
          <a:xfrm>
            <a:off x="11842884" y="269573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09280" name="Rectangle 44">
            <a:hlinkClick xmlns:r="http://schemas.openxmlformats.org/officeDocument/2006/relationships" r:id="rId6"/>
          </xdr:cNvPr>
          <xdr:cNvSpPr>
            <a:spLocks noChangeArrowheads="1"/>
          </xdr:cNvSpPr>
        </xdr:nvSpPr>
        <xdr:spPr bwMode="auto">
          <a:xfrm>
            <a:off x="11842884" y="3465049"/>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09281" name="Rectangle 45">
            <a:hlinkClick xmlns:r="http://schemas.openxmlformats.org/officeDocument/2006/relationships" r:id="rId7"/>
          </xdr:cNvPr>
          <xdr:cNvSpPr>
            <a:spLocks noChangeArrowheads="1"/>
          </xdr:cNvSpPr>
        </xdr:nvSpPr>
        <xdr:spPr bwMode="auto">
          <a:xfrm>
            <a:off x="11842884" y="384970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09282" name="Rectangle 46">
            <a:hlinkClick xmlns:r="http://schemas.openxmlformats.org/officeDocument/2006/relationships" r:id="rId8"/>
          </xdr:cNvPr>
          <xdr:cNvSpPr>
            <a:spLocks noChangeArrowheads="1"/>
          </xdr:cNvSpPr>
        </xdr:nvSpPr>
        <xdr:spPr bwMode="auto">
          <a:xfrm>
            <a:off x="11831824" y="6214620"/>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09283" name="Rectangle 47">
            <a:hlinkClick xmlns:r="http://schemas.openxmlformats.org/officeDocument/2006/relationships" r:id="rId9"/>
          </xdr:cNvPr>
          <xdr:cNvSpPr>
            <a:spLocks noChangeArrowheads="1"/>
          </xdr:cNvSpPr>
        </xdr:nvSpPr>
        <xdr:spPr bwMode="auto">
          <a:xfrm>
            <a:off x="12019854" y="4234359"/>
            <a:ext cx="1559543" cy="35616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09284" name="Rectangle 48">
            <a:hlinkClick xmlns:r="http://schemas.openxmlformats.org/officeDocument/2006/relationships" r:id="rId10"/>
          </xdr:cNvPr>
          <xdr:cNvSpPr>
            <a:spLocks noChangeArrowheads="1"/>
          </xdr:cNvSpPr>
        </xdr:nvSpPr>
        <xdr:spPr bwMode="auto">
          <a:xfrm>
            <a:off x="12019854" y="4647507"/>
            <a:ext cx="1559543" cy="341916"/>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09285" name="Rectangle 49">
            <a:hlinkClick xmlns:r="http://schemas.openxmlformats.org/officeDocument/2006/relationships" r:id="rId11"/>
          </xdr:cNvPr>
          <xdr:cNvSpPr>
            <a:spLocks noChangeArrowheads="1"/>
          </xdr:cNvSpPr>
        </xdr:nvSpPr>
        <xdr:spPr bwMode="auto">
          <a:xfrm>
            <a:off x="12019854" y="5046408"/>
            <a:ext cx="1559543" cy="341916"/>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09286" name="Rectangle 50">
            <a:hlinkClick xmlns:r="http://schemas.openxmlformats.org/officeDocument/2006/relationships" r:id="rId12"/>
          </xdr:cNvPr>
          <xdr:cNvSpPr>
            <a:spLocks noChangeArrowheads="1"/>
          </xdr:cNvSpPr>
        </xdr:nvSpPr>
        <xdr:spPr bwMode="auto">
          <a:xfrm>
            <a:off x="12019854" y="5416817"/>
            <a:ext cx="1559543" cy="370409"/>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09287" name="Rectangle 51">
            <a:hlinkClick xmlns:r="http://schemas.openxmlformats.org/officeDocument/2006/relationships" r:id="rId13"/>
          </xdr:cNvPr>
          <xdr:cNvSpPr>
            <a:spLocks noChangeArrowheads="1"/>
          </xdr:cNvSpPr>
        </xdr:nvSpPr>
        <xdr:spPr bwMode="auto">
          <a:xfrm>
            <a:off x="11997732" y="6613521"/>
            <a:ext cx="1559543" cy="370409"/>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09288" name="Rectangle 52">
            <a:hlinkClick xmlns:r="http://schemas.openxmlformats.org/officeDocument/2006/relationships" r:id="rId14"/>
          </xdr:cNvPr>
          <xdr:cNvSpPr>
            <a:spLocks noChangeArrowheads="1"/>
          </xdr:cNvSpPr>
        </xdr:nvSpPr>
        <xdr:spPr bwMode="auto">
          <a:xfrm>
            <a:off x="11997732" y="7026669"/>
            <a:ext cx="1559543"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09289" name="Rectangle 53">
            <a:hlinkClick xmlns:r="http://schemas.openxmlformats.org/officeDocument/2006/relationships" r:id="rId15"/>
          </xdr:cNvPr>
          <xdr:cNvSpPr>
            <a:spLocks noChangeArrowheads="1"/>
          </xdr:cNvSpPr>
        </xdr:nvSpPr>
        <xdr:spPr bwMode="auto">
          <a:xfrm>
            <a:off x="11997732" y="7411324"/>
            <a:ext cx="1559543"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09290" name="Rectangle 54">
            <a:hlinkClick xmlns:r="http://schemas.openxmlformats.org/officeDocument/2006/relationships" r:id="rId16"/>
          </xdr:cNvPr>
          <xdr:cNvSpPr>
            <a:spLocks noChangeArrowheads="1"/>
          </xdr:cNvSpPr>
        </xdr:nvSpPr>
        <xdr:spPr bwMode="auto">
          <a:xfrm>
            <a:off x="11853945" y="701231"/>
            <a:ext cx="1736512" cy="370409"/>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09291" name="Rectangle 55">
            <a:hlinkClick xmlns:r="http://schemas.openxmlformats.org/officeDocument/2006/relationships" r:id="rId17"/>
          </xdr:cNvPr>
          <xdr:cNvSpPr>
            <a:spLocks noChangeArrowheads="1"/>
          </xdr:cNvSpPr>
        </xdr:nvSpPr>
        <xdr:spPr bwMode="auto">
          <a:xfrm>
            <a:off x="11853945" y="1912182"/>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09292" name="Rectangle 56">
            <a:hlinkClick xmlns:r="http://schemas.openxmlformats.org/officeDocument/2006/relationships" r:id="rId18"/>
          </xdr:cNvPr>
          <xdr:cNvSpPr>
            <a:spLocks noChangeArrowheads="1"/>
          </xdr:cNvSpPr>
        </xdr:nvSpPr>
        <xdr:spPr bwMode="auto">
          <a:xfrm>
            <a:off x="11842884" y="3080394"/>
            <a:ext cx="1736512"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09293" name="Rectangle 61">
            <a:hlinkClick xmlns:r="http://schemas.openxmlformats.org/officeDocument/2006/relationships" r:id="rId19"/>
          </xdr:cNvPr>
          <xdr:cNvSpPr>
            <a:spLocks noChangeArrowheads="1"/>
          </xdr:cNvSpPr>
        </xdr:nvSpPr>
        <xdr:spPr bwMode="auto">
          <a:xfrm>
            <a:off x="11831824" y="7810226"/>
            <a:ext cx="1747573" cy="35616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09294" name="Rectangle 62">
            <a:hlinkClick xmlns:r="http://schemas.openxmlformats.org/officeDocument/2006/relationships" r:id="rId20"/>
          </xdr:cNvPr>
          <xdr:cNvSpPr>
            <a:spLocks noChangeArrowheads="1"/>
          </xdr:cNvSpPr>
        </xdr:nvSpPr>
        <xdr:spPr bwMode="auto">
          <a:xfrm>
            <a:off x="12008793" y="5801472"/>
            <a:ext cx="1559543" cy="370409"/>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1955800</xdr:colOff>
      <xdr:row>24</xdr:row>
      <xdr:rowOff>38100</xdr:rowOff>
    </xdr:to>
    <xdr:grpSp>
      <xdr:nvGrpSpPr>
        <xdr:cNvPr id="610403" name="Group 22"/>
        <xdr:cNvGrpSpPr>
          <a:grpSpLocks/>
        </xdr:cNvGrpSpPr>
      </xdr:nvGrpSpPr>
      <xdr:grpSpPr bwMode="auto">
        <a:xfrm>
          <a:off x="152400" y="152400"/>
          <a:ext cx="2019300" cy="7772400"/>
          <a:chOff x="11820763" y="288083"/>
          <a:chExt cx="1769694" cy="7878305"/>
        </a:xfrm>
      </xdr:grpSpPr>
      <xdr:sp macro="" textlink="">
        <xdr:nvSpPr>
          <xdr:cNvPr id="580603" name="Horizontal Scroll 23">
            <a:hlinkClick xmlns:r="http://schemas.openxmlformats.org/officeDocument/2006/relationships" r:id="rId1"/>
          </xdr:cNvPr>
          <xdr:cNvSpPr>
            <a:spLocks noChangeArrowheads="1"/>
          </xdr:cNvSpPr>
        </xdr:nvSpPr>
        <xdr:spPr bwMode="auto">
          <a:xfrm>
            <a:off x="11820763" y="288083"/>
            <a:ext cx="1736304" cy="36044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a:lstStyle/>
          <a:p>
            <a:pPr algn="ctr" rtl="0">
              <a:defRPr sz="1000"/>
            </a:pPr>
            <a:r>
              <a:rPr lang="en-US" sz="1400" b="1" i="0" u="none" strike="noStrike" baseline="0">
                <a:solidFill>
                  <a:srgbClr val="FFFFFF"/>
                </a:solidFill>
                <a:latin typeface="Arial Narrow"/>
                <a:ea typeface="Arial Narrow"/>
                <a:cs typeface="Arial Narrow"/>
              </a:rPr>
              <a:t>Main Menu</a:t>
            </a:r>
          </a:p>
        </xdr:txBody>
      </xdr:sp>
      <xdr:sp macro="" textlink="">
        <xdr:nvSpPr>
          <xdr:cNvPr id="580604" name="Rectangle 24">
            <a:hlinkClick xmlns:r="http://schemas.openxmlformats.org/officeDocument/2006/relationships" r:id="rId2"/>
          </xdr:cNvPr>
          <xdr:cNvSpPr>
            <a:spLocks noChangeArrowheads="1"/>
          </xdr:cNvSpPr>
        </xdr:nvSpPr>
        <xdr:spPr bwMode="auto">
          <a:xfrm>
            <a:off x="11854153" y="1111958"/>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Classification</a:t>
            </a:r>
          </a:p>
        </xdr:txBody>
      </xdr:sp>
      <xdr:sp macro="" textlink="">
        <xdr:nvSpPr>
          <xdr:cNvPr id="580605" name="Rectangle 25">
            <a:hlinkClick xmlns:r="http://schemas.openxmlformats.org/officeDocument/2006/relationships" r:id="rId3"/>
          </xdr:cNvPr>
          <xdr:cNvSpPr>
            <a:spLocks noChangeArrowheads="1"/>
          </xdr:cNvSpPr>
        </xdr:nvSpPr>
        <xdr:spPr bwMode="auto">
          <a:xfrm>
            <a:off x="11854153" y="1511023"/>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Description</a:t>
            </a:r>
          </a:p>
        </xdr:txBody>
      </xdr:sp>
      <xdr:sp macro="" textlink="">
        <xdr:nvSpPr>
          <xdr:cNvPr id="580606" name="Rectangle 26">
            <a:hlinkClick xmlns:r="http://schemas.openxmlformats.org/officeDocument/2006/relationships" r:id="rId4"/>
          </xdr:cNvPr>
          <xdr:cNvSpPr>
            <a:spLocks noChangeArrowheads="1"/>
          </xdr:cNvSpPr>
        </xdr:nvSpPr>
        <xdr:spPr bwMode="auto">
          <a:xfrm>
            <a:off x="11843023" y="2309151"/>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i-FI" sz="1100" b="1" i="0" u="none" strike="noStrike" baseline="0">
                <a:solidFill>
                  <a:srgbClr val="FFFFFF"/>
                </a:solidFill>
                <a:latin typeface="Arial Narrow"/>
                <a:ea typeface="Arial Narrow"/>
                <a:cs typeface="Arial Narrow"/>
              </a:rPr>
              <a:t>Timeline</a:t>
            </a:r>
          </a:p>
        </xdr:txBody>
      </xdr:sp>
      <xdr:sp macro="" textlink="">
        <xdr:nvSpPr>
          <xdr:cNvPr id="580607" name="Rectangle 27">
            <a:hlinkClick xmlns:r="http://schemas.openxmlformats.org/officeDocument/2006/relationships" r:id="rId5"/>
          </xdr:cNvPr>
          <xdr:cNvSpPr>
            <a:spLocks noChangeArrowheads="1"/>
          </xdr:cNvSpPr>
        </xdr:nvSpPr>
        <xdr:spPr bwMode="auto">
          <a:xfrm>
            <a:off x="11843023" y="2695343"/>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ro-RO" sz="1100" b="1" i="0" u="none" strike="noStrike" baseline="0">
                <a:solidFill>
                  <a:srgbClr val="FFFFFF"/>
                </a:solidFill>
                <a:latin typeface="Arial Narrow"/>
                <a:ea typeface="Arial Narrow"/>
                <a:cs typeface="Arial Narrow"/>
              </a:rPr>
              <a:t>Monitoring &amp; Evaluation</a:t>
            </a:r>
          </a:p>
        </xdr:txBody>
      </xdr:sp>
      <xdr:sp macro="" textlink="">
        <xdr:nvSpPr>
          <xdr:cNvPr id="610304" name="Rectangle 28">
            <a:hlinkClick xmlns:r="http://schemas.openxmlformats.org/officeDocument/2006/relationships" r:id="rId6"/>
          </xdr:cNvPr>
          <xdr:cNvSpPr>
            <a:spLocks noChangeArrowheads="1"/>
          </xdr:cNvSpPr>
        </xdr:nvSpPr>
        <xdr:spPr bwMode="auto">
          <a:xfrm>
            <a:off x="11843023" y="3467726"/>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Detailed Budget</a:t>
            </a:r>
          </a:p>
        </xdr:txBody>
      </xdr:sp>
      <xdr:sp macro="" textlink="">
        <xdr:nvSpPr>
          <xdr:cNvPr id="610305" name="Rectangle 29">
            <a:hlinkClick xmlns:r="http://schemas.openxmlformats.org/officeDocument/2006/relationships" r:id="rId7"/>
          </xdr:cNvPr>
          <xdr:cNvSpPr>
            <a:spLocks noChangeArrowheads="1"/>
          </xdr:cNvSpPr>
        </xdr:nvSpPr>
        <xdr:spPr bwMode="auto">
          <a:xfrm>
            <a:off x="11843023" y="3853917"/>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Grant Type Selection</a:t>
            </a:r>
          </a:p>
        </xdr:txBody>
      </xdr:sp>
      <xdr:sp macro="" textlink="">
        <xdr:nvSpPr>
          <xdr:cNvPr id="610306" name="Rectangle 30">
            <a:hlinkClick xmlns:r="http://schemas.openxmlformats.org/officeDocument/2006/relationships" r:id="rId8"/>
          </xdr:cNvPr>
          <xdr:cNvSpPr>
            <a:spLocks noChangeArrowheads="1"/>
          </xdr:cNvSpPr>
        </xdr:nvSpPr>
        <xdr:spPr bwMode="auto">
          <a:xfrm>
            <a:off x="11831893" y="6209685"/>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Signature Forms</a:t>
            </a:r>
          </a:p>
        </xdr:txBody>
      </xdr:sp>
      <xdr:sp macro="" textlink="">
        <xdr:nvSpPr>
          <xdr:cNvPr id="610307" name="Rectangle 31">
            <a:hlinkClick xmlns:r="http://schemas.openxmlformats.org/officeDocument/2006/relationships" r:id="rId9"/>
          </xdr:cNvPr>
          <xdr:cNvSpPr>
            <a:spLocks noChangeArrowheads="1"/>
          </xdr:cNvSpPr>
        </xdr:nvSpPr>
        <xdr:spPr bwMode="auto">
          <a:xfrm>
            <a:off x="12021106" y="4240109"/>
            <a:ext cx="1558221" cy="347572"/>
          </a:xfrm>
          <a:prstGeom prst="rect">
            <a:avLst/>
          </a:prstGeom>
          <a:solidFill>
            <a:srgbClr val="8064A2"/>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PCPP</a:t>
            </a:r>
          </a:p>
        </xdr:txBody>
      </xdr:sp>
      <xdr:sp macro="" textlink="">
        <xdr:nvSpPr>
          <xdr:cNvPr id="610308" name="Rectangle 48">
            <a:hlinkClick xmlns:r="http://schemas.openxmlformats.org/officeDocument/2006/relationships" r:id="rId10"/>
          </xdr:cNvPr>
          <xdr:cNvSpPr>
            <a:spLocks noChangeArrowheads="1"/>
          </xdr:cNvSpPr>
        </xdr:nvSpPr>
        <xdr:spPr bwMode="auto">
          <a:xfrm>
            <a:off x="12021106" y="4639173"/>
            <a:ext cx="1558221" cy="347572"/>
          </a:xfrm>
          <a:prstGeom prst="rect">
            <a:avLst/>
          </a:prstGeom>
          <a:solidFill>
            <a:srgbClr val="9BBB59"/>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SPA and other USAID</a:t>
            </a:r>
          </a:p>
        </xdr:txBody>
      </xdr:sp>
      <xdr:sp macro="" textlink="">
        <xdr:nvSpPr>
          <xdr:cNvPr id="610309" name="Rectangle 49">
            <a:hlinkClick xmlns:r="http://schemas.openxmlformats.org/officeDocument/2006/relationships" r:id="rId11"/>
          </xdr:cNvPr>
          <xdr:cNvSpPr>
            <a:spLocks noChangeArrowheads="1"/>
          </xdr:cNvSpPr>
        </xdr:nvSpPr>
        <xdr:spPr bwMode="auto">
          <a:xfrm>
            <a:off x="12021106" y="5038237"/>
            <a:ext cx="1558221" cy="347572"/>
          </a:xfrm>
          <a:prstGeom prst="rect">
            <a:avLst/>
          </a:prstGeom>
          <a:solidFill>
            <a:srgbClr val="C0504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VAST</a:t>
            </a:r>
          </a:p>
        </xdr:txBody>
      </xdr:sp>
      <xdr:sp macro="" textlink="">
        <xdr:nvSpPr>
          <xdr:cNvPr id="610310" name="Rectangle 50">
            <a:hlinkClick xmlns:r="http://schemas.openxmlformats.org/officeDocument/2006/relationships" r:id="rId12"/>
          </xdr:cNvPr>
          <xdr:cNvSpPr>
            <a:spLocks noChangeArrowheads="1"/>
          </xdr:cNvSpPr>
        </xdr:nvSpPr>
        <xdr:spPr bwMode="auto">
          <a:xfrm>
            <a:off x="12021106" y="5424429"/>
            <a:ext cx="1558221" cy="360445"/>
          </a:xfrm>
          <a:prstGeom prst="rect">
            <a:avLst/>
          </a:prstGeom>
          <a:solidFill>
            <a:srgbClr val="F79646"/>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ECPA</a:t>
            </a:r>
          </a:p>
        </xdr:txBody>
      </xdr:sp>
      <xdr:sp macro="" textlink="">
        <xdr:nvSpPr>
          <xdr:cNvPr id="610311" name="Rectangle 51">
            <a:hlinkClick xmlns:r="http://schemas.openxmlformats.org/officeDocument/2006/relationships" r:id="rId13"/>
          </xdr:cNvPr>
          <xdr:cNvSpPr>
            <a:spLocks noChangeArrowheads="1"/>
          </xdr:cNvSpPr>
        </xdr:nvSpPr>
        <xdr:spPr bwMode="auto">
          <a:xfrm>
            <a:off x="11998845" y="6608749"/>
            <a:ext cx="1558221" cy="37331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Liability Form</a:t>
            </a:r>
          </a:p>
        </xdr:txBody>
      </xdr:sp>
      <xdr:sp macro="" textlink="">
        <xdr:nvSpPr>
          <xdr:cNvPr id="610312" name="Rectangle 52">
            <a:hlinkClick xmlns:r="http://schemas.openxmlformats.org/officeDocument/2006/relationships" r:id="rId14"/>
          </xdr:cNvPr>
          <xdr:cNvSpPr>
            <a:spLocks noChangeArrowheads="1"/>
          </xdr:cNvSpPr>
        </xdr:nvSpPr>
        <xdr:spPr bwMode="auto">
          <a:xfrm>
            <a:off x="11998845" y="7020687"/>
            <a:ext cx="1558221"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Project Agreement</a:t>
            </a:r>
          </a:p>
        </xdr:txBody>
      </xdr:sp>
      <xdr:sp macro="" textlink="">
        <xdr:nvSpPr>
          <xdr:cNvPr id="610313" name="Rectangle 53">
            <a:hlinkClick xmlns:r="http://schemas.openxmlformats.org/officeDocument/2006/relationships" r:id="rId15"/>
          </xdr:cNvPr>
          <xdr:cNvSpPr>
            <a:spLocks noChangeArrowheads="1"/>
          </xdr:cNvSpPr>
        </xdr:nvSpPr>
        <xdr:spPr bwMode="auto">
          <a:xfrm>
            <a:off x="11998845" y="7406878"/>
            <a:ext cx="1558221"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Press Authorization</a:t>
            </a:r>
          </a:p>
        </xdr:txBody>
      </xdr:sp>
      <xdr:sp macro="" textlink="">
        <xdr:nvSpPr>
          <xdr:cNvPr id="610314" name="Rectangle 54">
            <a:hlinkClick xmlns:r="http://schemas.openxmlformats.org/officeDocument/2006/relationships" r:id="rId16"/>
          </xdr:cNvPr>
          <xdr:cNvSpPr>
            <a:spLocks noChangeArrowheads="1"/>
          </xdr:cNvSpPr>
        </xdr:nvSpPr>
        <xdr:spPr bwMode="auto">
          <a:xfrm>
            <a:off x="11854153" y="700021"/>
            <a:ext cx="1736304" cy="373318"/>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fr-FR" sz="1100" b="1" i="0" u="none" strike="noStrike" baseline="0">
                <a:solidFill>
                  <a:srgbClr val="FFFFFF"/>
                </a:solidFill>
                <a:latin typeface="Arial Narrow"/>
                <a:ea typeface="Arial Narrow"/>
                <a:cs typeface="Arial Narrow"/>
              </a:rPr>
              <a:t>Instructions</a:t>
            </a:r>
          </a:p>
        </xdr:txBody>
      </xdr:sp>
      <xdr:sp macro="" textlink="">
        <xdr:nvSpPr>
          <xdr:cNvPr id="610315" name="Rectangle 55">
            <a:hlinkClick xmlns:r="http://schemas.openxmlformats.org/officeDocument/2006/relationships" r:id="rId17"/>
          </xdr:cNvPr>
          <xdr:cNvSpPr>
            <a:spLocks noChangeArrowheads="1"/>
          </xdr:cNvSpPr>
        </xdr:nvSpPr>
        <xdr:spPr bwMode="auto">
          <a:xfrm>
            <a:off x="11854153" y="1922960"/>
            <a:ext cx="1736304" cy="347572"/>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nl-NL" sz="1100" b="1" i="0" u="none" strike="noStrike" baseline="0">
                <a:solidFill>
                  <a:srgbClr val="FFFFFF"/>
                </a:solidFill>
                <a:latin typeface="Arial Narrow"/>
                <a:ea typeface="Arial Narrow"/>
                <a:cs typeface="Arial Narrow"/>
              </a:rPr>
              <a:t>Goals &amp; Objectives</a:t>
            </a:r>
          </a:p>
        </xdr:txBody>
      </xdr:sp>
      <xdr:sp macro="" textlink="">
        <xdr:nvSpPr>
          <xdr:cNvPr id="610316" name="Rectangle 56">
            <a:hlinkClick xmlns:r="http://schemas.openxmlformats.org/officeDocument/2006/relationships" r:id="rId18"/>
          </xdr:cNvPr>
          <xdr:cNvSpPr>
            <a:spLocks noChangeArrowheads="1"/>
          </xdr:cNvSpPr>
        </xdr:nvSpPr>
        <xdr:spPr bwMode="auto">
          <a:xfrm>
            <a:off x="11843023" y="3081534"/>
            <a:ext cx="173630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pt-BR" sz="1100" b="1" i="0" u="none" strike="noStrike" baseline="0">
                <a:solidFill>
                  <a:srgbClr val="FFFFFF"/>
                </a:solidFill>
                <a:latin typeface="Arial Narrow"/>
                <a:ea typeface="Arial Narrow"/>
                <a:cs typeface="Arial Narrow"/>
              </a:rPr>
              <a:t>Do No Harm</a:t>
            </a:r>
          </a:p>
        </xdr:txBody>
      </xdr:sp>
      <xdr:sp macro="" textlink="">
        <xdr:nvSpPr>
          <xdr:cNvPr id="610317" name="Rectangle 61">
            <a:hlinkClick xmlns:r="http://schemas.openxmlformats.org/officeDocument/2006/relationships" r:id="rId19"/>
          </xdr:cNvPr>
          <xdr:cNvSpPr>
            <a:spLocks noChangeArrowheads="1"/>
          </xdr:cNvSpPr>
        </xdr:nvSpPr>
        <xdr:spPr bwMode="auto">
          <a:xfrm>
            <a:off x="11831893" y="7805943"/>
            <a:ext cx="1747434" cy="360445"/>
          </a:xfrm>
          <a:prstGeom prst="rect">
            <a:avLst/>
          </a:prstGeom>
          <a:solidFill>
            <a:srgbClr val="1F497D"/>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de-DE" sz="1100" b="1" i="0" u="none" strike="noStrike" baseline="0">
                <a:solidFill>
                  <a:srgbClr val="FFFFFF"/>
                </a:solidFill>
                <a:latin typeface="Arial Narrow"/>
                <a:ea typeface="Arial Narrow"/>
                <a:cs typeface="Arial Narrow"/>
              </a:rPr>
              <a:t>End</a:t>
            </a:r>
          </a:p>
        </xdr:txBody>
      </xdr:sp>
      <xdr:sp macro="" textlink="">
        <xdr:nvSpPr>
          <xdr:cNvPr id="610318" name="Rectangle 62">
            <a:hlinkClick xmlns:r="http://schemas.openxmlformats.org/officeDocument/2006/relationships" r:id="rId20"/>
          </xdr:cNvPr>
          <xdr:cNvSpPr>
            <a:spLocks noChangeArrowheads="1"/>
          </xdr:cNvSpPr>
        </xdr:nvSpPr>
        <xdr:spPr bwMode="auto">
          <a:xfrm>
            <a:off x="12009976" y="5797747"/>
            <a:ext cx="1558221" cy="360445"/>
          </a:xfrm>
          <a:prstGeom prst="rect">
            <a:avLst/>
          </a:prstGeom>
          <a:solidFill>
            <a:srgbClr val="FFC000"/>
          </a:solidFill>
          <a:ln>
            <a:noFill/>
          </a:ln>
          <a:effectLst>
            <a:outerShdw blurRad="63500" dist="27940" dir="5400000" algn="ctr" rotWithShape="0">
              <a:srgbClr val="000000">
                <a:alpha val="31999"/>
              </a:srgbClr>
            </a:outerShdw>
          </a:effectLst>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27432" tIns="18288" rIns="27432" bIns="18288" anchor="ctr"/>
          <a:lstStyle/>
          <a:p>
            <a:pPr algn="ctr" rtl="0">
              <a:defRPr sz="1000"/>
            </a:pPr>
            <a:r>
              <a:rPr lang="en-US" sz="1100" b="1" i="0" u="none" strike="noStrike" baseline="0">
                <a:solidFill>
                  <a:srgbClr val="FFFFFF"/>
                </a:solidFill>
                <a:latin typeface="Arial Narrow"/>
                <a:ea typeface="Arial Narrow"/>
                <a:cs typeface="Arial Narrow"/>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279400</xdr:colOff>
      <xdr:row>7</xdr:row>
      <xdr:rowOff>76200</xdr:rowOff>
    </xdr:from>
    <xdr:to>
      <xdr:col>8</xdr:col>
      <xdr:colOff>215900</xdr:colOff>
      <xdr:row>18</xdr:row>
      <xdr:rowOff>139700</xdr:rowOff>
    </xdr:to>
    <xdr:pic>
      <xdr:nvPicPr>
        <xdr:cNvPr id="115327" name="Picture 3" descr="Peace_Corps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900" y="1524000"/>
          <a:ext cx="2108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topLeftCell="A6" workbookViewId="0">
      <selection activeCell="D7" sqref="D7:M7"/>
    </sheetView>
  </sheetViews>
  <sheetFormatPr baseColWidth="10" defaultColWidth="9.1640625" defaultRowHeight="13" x14ac:dyDescent="0"/>
  <cols>
    <col min="1" max="1" width="2.83203125" style="559" customWidth="1"/>
    <col min="2" max="2" width="29.33203125" style="66" customWidth="1"/>
    <col min="3" max="3" width="3" style="559" customWidth="1"/>
    <col min="4" max="6" width="9.1640625" style="559" customWidth="1"/>
    <col min="7" max="13" width="9.1640625" style="559"/>
    <col min="14" max="14" width="3" style="559" customWidth="1"/>
    <col min="15" max="16384" width="9.1640625" style="559"/>
  </cols>
  <sheetData>
    <row r="1" spans="2:18" ht="12.75" customHeight="1" thickBot="1">
      <c r="C1" s="557"/>
      <c r="D1" s="557"/>
      <c r="E1" s="558"/>
      <c r="F1" s="557"/>
      <c r="G1" s="557"/>
    </row>
    <row r="2" spans="2:18" s="564" customFormat="1" ht="56.25" customHeight="1">
      <c r="B2" s="187"/>
      <c r="C2" s="560"/>
      <c r="D2" s="561"/>
      <c r="E2" s="562"/>
      <c r="F2" s="561"/>
      <c r="G2" s="561"/>
      <c r="H2" s="561"/>
      <c r="I2" s="561"/>
      <c r="J2" s="561"/>
      <c r="K2" s="561"/>
      <c r="L2" s="561"/>
      <c r="M2" s="561"/>
      <c r="N2" s="563"/>
    </row>
    <row r="3" spans="2:18" s="564" customFormat="1" ht="8.25" customHeight="1">
      <c r="B3" s="62"/>
      <c r="C3" s="565"/>
      <c r="D3" s="105"/>
      <c r="E3" s="558"/>
      <c r="F3" s="105"/>
      <c r="G3" s="105"/>
      <c r="H3" s="105"/>
      <c r="I3" s="105"/>
      <c r="J3" s="105"/>
      <c r="K3" s="105"/>
      <c r="L3" s="105"/>
      <c r="M3" s="105"/>
      <c r="N3" s="566"/>
    </row>
    <row r="4" spans="2:18" s="564" customFormat="1" ht="49.5" customHeight="1">
      <c r="B4" s="105"/>
      <c r="C4" s="565"/>
      <c r="D4" s="105"/>
      <c r="E4" s="558"/>
      <c r="F4" s="105"/>
      <c r="G4" s="105"/>
      <c r="H4" s="105"/>
      <c r="I4" s="105"/>
      <c r="J4" s="105"/>
      <c r="K4" s="105"/>
      <c r="L4" s="105"/>
      <c r="M4" s="105"/>
      <c r="N4" s="566"/>
    </row>
    <row r="5" spans="2:18" s="564" customFormat="1" ht="27.75" customHeight="1">
      <c r="B5" s="62"/>
      <c r="C5" s="565"/>
      <c r="D5" s="105"/>
      <c r="E5" s="558"/>
      <c r="F5" s="105"/>
      <c r="G5" s="105"/>
      <c r="H5" s="105"/>
      <c r="I5" s="105"/>
      <c r="J5" s="105"/>
      <c r="K5" s="105"/>
      <c r="L5" s="105"/>
      <c r="M5" s="105"/>
      <c r="N5" s="566"/>
    </row>
    <row r="6" spans="2:18" ht="34.5" customHeight="1">
      <c r="B6" s="62"/>
      <c r="C6" s="567"/>
      <c r="D6" s="1178" t="s">
        <v>1428</v>
      </c>
      <c r="E6" s="1178"/>
      <c r="F6" s="1178"/>
      <c r="G6" s="1178"/>
      <c r="H6" s="1178"/>
      <c r="I6" s="1178"/>
      <c r="J6" s="1178"/>
      <c r="K6" s="1178"/>
      <c r="L6" s="1178"/>
      <c r="M6" s="1178"/>
      <c r="N6" s="568"/>
    </row>
    <row r="7" spans="2:18" ht="167.25" customHeight="1">
      <c r="B7" s="129"/>
      <c r="C7" s="1188"/>
      <c r="D7" s="1179" t="s">
        <v>597</v>
      </c>
      <c r="E7" s="1179"/>
      <c r="F7" s="1179"/>
      <c r="G7" s="1179"/>
      <c r="H7" s="1179"/>
      <c r="I7" s="1179"/>
      <c r="J7" s="1179"/>
      <c r="K7" s="1179"/>
      <c r="L7" s="1179"/>
      <c r="M7" s="1179"/>
      <c r="N7" s="568"/>
      <c r="R7" s="56"/>
    </row>
    <row r="8" spans="2:18" ht="14.25" customHeight="1" thickBot="1">
      <c r="B8" s="62"/>
      <c r="C8" s="1188"/>
      <c r="D8" s="569"/>
      <c r="E8" s="570"/>
      <c r="F8" s="557"/>
      <c r="G8" s="557"/>
      <c r="H8" s="557"/>
      <c r="I8" s="557"/>
      <c r="J8" s="557"/>
      <c r="K8" s="557"/>
      <c r="L8" s="557"/>
      <c r="M8" s="557"/>
      <c r="N8" s="568"/>
    </row>
    <row r="9" spans="2:18" ht="26.25" customHeight="1" thickBot="1">
      <c r="B9" s="62"/>
      <c r="C9" s="1188"/>
      <c r="D9" s="1180" t="s">
        <v>0</v>
      </c>
      <c r="E9" s="1181"/>
      <c r="F9" s="1181"/>
      <c r="G9" s="1181"/>
      <c r="H9" s="1181"/>
      <c r="I9" s="1181"/>
      <c r="J9" s="1181"/>
      <c r="K9" s="1181"/>
      <c r="L9" s="1181"/>
      <c r="M9" s="1182"/>
      <c r="N9" s="568"/>
    </row>
    <row r="10" spans="2:18" ht="26.25" customHeight="1">
      <c r="B10" s="62"/>
      <c r="C10" s="1188"/>
      <c r="D10" s="1183" t="s">
        <v>1457</v>
      </c>
      <c r="E10" s="1184"/>
      <c r="F10" s="1184"/>
      <c r="G10" s="1184"/>
      <c r="H10" s="1184"/>
      <c r="I10" s="1184"/>
      <c r="J10" s="1184"/>
      <c r="K10" s="1184"/>
      <c r="L10" s="1184"/>
      <c r="M10" s="1185"/>
      <c r="N10" s="568"/>
    </row>
    <row r="11" spans="2:18" ht="26.25" customHeight="1">
      <c r="B11" s="129"/>
      <c r="C11" s="1188"/>
      <c r="D11" s="1176" t="s">
        <v>486</v>
      </c>
      <c r="E11" s="1177"/>
      <c r="F11" s="1177"/>
      <c r="G11" s="1177"/>
      <c r="H11" s="1177"/>
      <c r="I11" s="1177"/>
      <c r="J11" s="571"/>
      <c r="K11" s="571"/>
      <c r="L11" s="571"/>
      <c r="M11" s="572"/>
      <c r="N11" s="568"/>
    </row>
    <row r="12" spans="2:18" ht="26.25" customHeight="1">
      <c r="B12" s="129"/>
      <c r="C12" s="1188"/>
      <c r="D12" s="1176" t="s">
        <v>607</v>
      </c>
      <c r="E12" s="1177"/>
      <c r="F12" s="1177"/>
      <c r="G12" s="1177"/>
      <c r="H12" s="1177"/>
      <c r="I12" s="1177"/>
      <c r="J12" s="571"/>
      <c r="K12" s="571"/>
      <c r="L12" s="571"/>
      <c r="M12" s="572"/>
      <c r="N12" s="568"/>
    </row>
    <row r="13" spans="2:18" ht="26.25" customHeight="1">
      <c r="B13" s="62"/>
      <c r="C13" s="1188"/>
      <c r="D13" s="1176" t="s">
        <v>1458</v>
      </c>
      <c r="E13" s="1177"/>
      <c r="F13" s="1177"/>
      <c r="G13" s="1177"/>
      <c r="H13" s="1177"/>
      <c r="I13" s="1177"/>
      <c r="J13" s="571"/>
      <c r="K13" s="571"/>
      <c r="L13" s="571"/>
      <c r="M13" s="572"/>
      <c r="N13" s="568"/>
    </row>
    <row r="14" spans="2:18" ht="26.25" customHeight="1">
      <c r="B14" s="129"/>
      <c r="C14" s="1188"/>
      <c r="D14" s="1176" t="s">
        <v>595</v>
      </c>
      <c r="E14" s="1177"/>
      <c r="F14" s="1177"/>
      <c r="G14" s="1177"/>
      <c r="H14" s="1177"/>
      <c r="I14" s="1177"/>
      <c r="J14" s="571"/>
      <c r="K14" s="571"/>
      <c r="L14" s="571"/>
      <c r="M14" s="572"/>
      <c r="N14" s="568"/>
    </row>
    <row r="15" spans="2:18" ht="26.25" customHeight="1">
      <c r="B15" s="129"/>
      <c r="C15" s="1188"/>
      <c r="D15" s="1176" t="s">
        <v>1459</v>
      </c>
      <c r="E15" s="1177"/>
      <c r="F15" s="1177"/>
      <c r="G15" s="1177"/>
      <c r="H15" s="1177"/>
      <c r="I15" s="1177"/>
      <c r="J15" s="571"/>
      <c r="K15" s="571"/>
      <c r="L15" s="571"/>
      <c r="M15" s="572"/>
      <c r="N15" s="568"/>
    </row>
    <row r="16" spans="2:18" ht="26.25" customHeight="1">
      <c r="B16" s="129"/>
      <c r="C16" s="1188"/>
      <c r="D16" s="977" t="s">
        <v>648</v>
      </c>
      <c r="E16" s="978"/>
      <c r="F16" s="978"/>
      <c r="G16" s="978"/>
      <c r="H16" s="978"/>
      <c r="I16" s="978"/>
      <c r="J16" s="571"/>
      <c r="K16" s="571"/>
      <c r="L16" s="571"/>
      <c r="M16" s="572"/>
      <c r="N16" s="568"/>
    </row>
    <row r="17" spans="2:14" ht="26.25" customHeight="1">
      <c r="B17" s="62"/>
      <c r="C17" s="1188"/>
      <c r="D17" s="1176" t="s">
        <v>653</v>
      </c>
      <c r="E17" s="1177"/>
      <c r="F17" s="1177"/>
      <c r="G17" s="1177"/>
      <c r="H17" s="1177"/>
      <c r="I17" s="1177"/>
      <c r="J17" s="571"/>
      <c r="K17" s="571"/>
      <c r="L17" s="571"/>
      <c r="M17" s="572"/>
      <c r="N17" s="568"/>
    </row>
    <row r="18" spans="2:14" ht="26.25" customHeight="1">
      <c r="B18" s="62"/>
      <c r="C18" s="1188"/>
      <c r="D18" s="1176" t="s">
        <v>655</v>
      </c>
      <c r="E18" s="1177"/>
      <c r="F18" s="1177"/>
      <c r="G18" s="1177"/>
      <c r="H18" s="1177"/>
      <c r="I18" s="1177"/>
      <c r="J18" s="571"/>
      <c r="K18" s="571"/>
      <c r="L18" s="571"/>
      <c r="M18" s="572"/>
      <c r="N18" s="568"/>
    </row>
    <row r="19" spans="2:14" ht="26.25" customHeight="1" thickBot="1">
      <c r="B19" s="62"/>
      <c r="C19" s="1188"/>
      <c r="D19" s="1186" t="s">
        <v>656</v>
      </c>
      <c r="E19" s="1187"/>
      <c r="F19" s="1187"/>
      <c r="G19" s="1187"/>
      <c r="H19" s="1187"/>
      <c r="I19" s="1187"/>
      <c r="J19" s="573"/>
      <c r="K19" s="573"/>
      <c r="L19" s="573"/>
      <c r="M19" s="574"/>
      <c r="N19" s="568"/>
    </row>
    <row r="20" spans="2:14" ht="14.25" customHeight="1">
      <c r="B20" s="62"/>
      <c r="C20" s="1188"/>
      <c r="D20" s="569"/>
      <c r="E20" s="570"/>
      <c r="F20" s="557"/>
      <c r="G20" s="557"/>
      <c r="H20" s="557"/>
      <c r="I20" s="557"/>
      <c r="J20" s="557"/>
      <c r="K20" s="557"/>
      <c r="L20" s="557"/>
      <c r="M20" s="557"/>
      <c r="N20" s="568"/>
    </row>
    <row r="21" spans="2:14" ht="49.5" customHeight="1">
      <c r="B21" s="62"/>
      <c r="C21" s="1188"/>
      <c r="D21" s="557"/>
      <c r="E21" s="557"/>
      <c r="F21" s="557"/>
      <c r="G21" s="557"/>
      <c r="H21" s="557"/>
      <c r="I21" s="557"/>
      <c r="J21" s="557"/>
      <c r="K21" s="557"/>
      <c r="L21" s="557"/>
      <c r="M21" s="557"/>
      <c r="N21" s="568"/>
    </row>
    <row r="22" spans="2:14" ht="17">
      <c r="B22" s="62"/>
      <c r="C22" s="1188"/>
      <c r="D22" s="569"/>
      <c r="E22" s="575"/>
      <c r="F22" s="557"/>
      <c r="G22" s="557"/>
      <c r="H22" s="557"/>
      <c r="I22" s="557"/>
      <c r="J22" s="557"/>
      <c r="K22" s="557"/>
      <c r="L22" s="557"/>
      <c r="M22" s="557"/>
      <c r="N22" s="568"/>
    </row>
    <row r="23" spans="2:14" ht="21.75" customHeight="1" thickBot="1">
      <c r="B23" s="62"/>
      <c r="C23" s="1189"/>
      <c r="D23" s="576"/>
      <c r="E23" s="577"/>
      <c r="F23" s="578"/>
      <c r="G23" s="578"/>
      <c r="H23" s="578"/>
      <c r="I23" s="578"/>
      <c r="J23" s="578"/>
      <c r="K23" s="578"/>
      <c r="L23" s="578"/>
      <c r="M23" s="578"/>
      <c r="N23" s="579"/>
    </row>
    <row r="24" spans="2:14" ht="14.25" customHeight="1">
      <c r="B24" s="129"/>
      <c r="C24" s="557"/>
      <c r="D24" s="557"/>
      <c r="E24" s="557"/>
      <c r="F24" s="557"/>
    </row>
    <row r="25" spans="2:14" ht="14.25" customHeight="1">
      <c r="B25" s="62"/>
      <c r="C25" s="557"/>
      <c r="D25" s="557"/>
      <c r="E25" s="557"/>
      <c r="F25" s="557"/>
    </row>
    <row r="26" spans="2:14" ht="14.25" customHeight="1">
      <c r="B26" s="62"/>
      <c r="C26" s="557"/>
      <c r="D26" s="557"/>
      <c r="E26" s="557"/>
      <c r="F26" s="557"/>
    </row>
    <row r="27" spans="2:14" ht="14.25" customHeight="1">
      <c r="B27" s="62"/>
      <c r="C27" s="557"/>
      <c r="D27" s="557"/>
      <c r="E27" s="557"/>
      <c r="F27" s="557"/>
    </row>
    <row r="28" spans="2:14" ht="14.25" customHeight="1">
      <c r="B28" s="62"/>
      <c r="C28" s="557"/>
      <c r="D28" s="557"/>
      <c r="E28" s="557"/>
      <c r="F28" s="557"/>
    </row>
    <row r="29" spans="2:14" ht="14.25" customHeight="1">
      <c r="B29" s="105"/>
      <c r="C29" s="557"/>
      <c r="D29" s="557"/>
      <c r="E29" s="557"/>
      <c r="F29" s="557"/>
    </row>
    <row r="30" spans="2:14" ht="14.25" customHeight="1">
      <c r="B30" s="62"/>
      <c r="C30" s="557"/>
      <c r="D30" s="557"/>
      <c r="E30" s="557"/>
      <c r="F30" s="557"/>
    </row>
    <row r="31" spans="2:14" ht="14.25" customHeight="1">
      <c r="B31" s="62"/>
      <c r="C31" s="557"/>
      <c r="D31" s="557"/>
      <c r="E31" s="557"/>
      <c r="F31" s="557"/>
    </row>
    <row r="32" spans="2:14" ht="14.25" customHeight="1">
      <c r="B32" s="62"/>
      <c r="C32" s="557"/>
      <c r="D32" s="557"/>
      <c r="E32" s="557"/>
      <c r="F32" s="557"/>
    </row>
    <row r="33" spans="2:6" ht="14.25" customHeight="1">
      <c r="B33" s="62"/>
      <c r="C33" s="557"/>
      <c r="D33" s="557"/>
      <c r="E33" s="557"/>
      <c r="F33" s="557"/>
    </row>
    <row r="34" spans="2:6" ht="14.25" customHeight="1">
      <c r="B34" s="62"/>
      <c r="C34" s="557"/>
      <c r="D34" s="557"/>
      <c r="E34" s="557"/>
      <c r="F34" s="557"/>
    </row>
    <row r="35" spans="2:6" ht="14.25" customHeight="1">
      <c r="B35" s="62"/>
      <c r="C35" s="1175"/>
      <c r="D35" s="580"/>
      <c r="E35" s="105"/>
      <c r="F35" s="557"/>
    </row>
    <row r="36" spans="2:6" ht="19.5" customHeight="1">
      <c r="B36" s="62"/>
      <c r="C36" s="1175"/>
      <c r="D36" s="580"/>
      <c r="E36" s="581"/>
      <c r="F36" s="557"/>
    </row>
    <row r="37" spans="2:6" ht="14.25" customHeight="1">
      <c r="B37" s="62"/>
      <c r="C37" s="1175"/>
      <c r="D37" s="580"/>
      <c r="E37" s="581"/>
      <c r="F37" s="557"/>
    </row>
    <row r="38" spans="2:6" ht="12" customHeight="1">
      <c r="B38" s="62"/>
      <c r="C38" s="1175"/>
      <c r="D38" s="580"/>
      <c r="E38" s="582"/>
      <c r="F38" s="557"/>
    </row>
    <row r="39" spans="2:6" ht="0.75" hidden="1" customHeight="1">
      <c r="B39" s="62"/>
      <c r="C39" s="1175"/>
      <c r="D39" s="580"/>
      <c r="E39" s="582"/>
      <c r="F39" s="557"/>
    </row>
    <row r="40" spans="2:6" ht="14.25" hidden="1" customHeight="1">
      <c r="B40" s="62"/>
      <c r="C40" s="1175"/>
      <c r="D40" s="580"/>
      <c r="E40" s="582"/>
      <c r="F40" s="557"/>
    </row>
    <row r="41" spans="2:6" ht="14.25" customHeight="1">
      <c r="B41" s="62"/>
      <c r="C41" s="1175"/>
      <c r="D41" s="580"/>
      <c r="E41" s="582"/>
      <c r="F41" s="557"/>
    </row>
    <row r="42" spans="2:6">
      <c r="B42" s="62"/>
      <c r="E42" s="557"/>
    </row>
    <row r="43" spans="2:6">
      <c r="B43" s="62"/>
      <c r="E43" s="557"/>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drawing r:id="rId1"/>
  <legacyDrawing r:id="rId2"/>
  <mc:AlternateContent xmlns:mc="http://schemas.openxmlformats.org/markup-compatibility/2006">
    <mc:Choice Requires="x14">
      <controls>
        <mc:AlternateContent xmlns:mc="http://schemas.openxmlformats.org/markup-compatibility/2006">
          <mc:Choice Requires="x14">
            <control shapeId="63491" r:id="rId3" name="Check Box 3">
              <controlPr defaultSize="0" autoFill="0" autoLine="0" autoPict="0">
                <anchor moveWithCells="1">
                  <from>
                    <xdr:col>12</xdr:col>
                    <xdr:colOff>241300</xdr:colOff>
                    <xdr:row>10</xdr:row>
                    <xdr:rowOff>50800</xdr:rowOff>
                  </from>
                  <to>
                    <xdr:col>12</xdr:col>
                    <xdr:colOff>596900</xdr:colOff>
                    <xdr:row>10</xdr:row>
                    <xdr:rowOff>304800</xdr:rowOff>
                  </to>
                </anchor>
              </controlPr>
            </control>
          </mc:Choice>
          <mc:Fallback/>
        </mc:AlternateContent>
        <mc:AlternateContent xmlns:mc="http://schemas.openxmlformats.org/markup-compatibility/2006">
          <mc:Choice Requires="x14">
            <control shapeId="63492" r:id="rId4" name="Check Box 4">
              <controlPr defaultSize="0" autoFill="0" autoLine="0" autoPict="0">
                <anchor moveWithCells="1">
                  <from>
                    <xdr:col>12</xdr:col>
                    <xdr:colOff>241300</xdr:colOff>
                    <xdr:row>11</xdr:row>
                    <xdr:rowOff>38100</xdr:rowOff>
                  </from>
                  <to>
                    <xdr:col>12</xdr:col>
                    <xdr:colOff>596900</xdr:colOff>
                    <xdr:row>11</xdr:row>
                    <xdr:rowOff>292100</xdr:rowOff>
                  </to>
                </anchor>
              </controlPr>
            </control>
          </mc:Choice>
          <mc:Fallback/>
        </mc:AlternateContent>
        <mc:AlternateContent xmlns:mc="http://schemas.openxmlformats.org/markup-compatibility/2006">
          <mc:Choice Requires="x14">
            <control shapeId="63493" r:id="rId5" name="Check Box 5">
              <controlPr defaultSize="0" autoFill="0" autoLine="0" autoPict="0">
                <anchor moveWithCells="1">
                  <from>
                    <xdr:col>12</xdr:col>
                    <xdr:colOff>241300</xdr:colOff>
                    <xdr:row>13</xdr:row>
                    <xdr:rowOff>38100</xdr:rowOff>
                  </from>
                  <to>
                    <xdr:col>12</xdr:col>
                    <xdr:colOff>596900</xdr:colOff>
                    <xdr:row>13</xdr:row>
                    <xdr:rowOff>292100</xdr:rowOff>
                  </to>
                </anchor>
              </controlPr>
            </control>
          </mc:Choice>
          <mc:Fallback/>
        </mc:AlternateContent>
        <mc:AlternateContent xmlns:mc="http://schemas.openxmlformats.org/markup-compatibility/2006">
          <mc:Choice Requires="x14">
            <control shapeId="63494" r:id="rId6" name="Check Box 6">
              <controlPr defaultSize="0" autoFill="0" autoLine="0" autoPict="0">
                <anchor moveWithCells="1">
                  <from>
                    <xdr:col>12</xdr:col>
                    <xdr:colOff>241300</xdr:colOff>
                    <xdr:row>14</xdr:row>
                    <xdr:rowOff>25400</xdr:rowOff>
                  </from>
                  <to>
                    <xdr:col>12</xdr:col>
                    <xdr:colOff>596900</xdr:colOff>
                    <xdr:row>14</xdr:row>
                    <xdr:rowOff>279400</xdr:rowOff>
                  </to>
                </anchor>
              </controlPr>
            </control>
          </mc:Choice>
          <mc:Fallback/>
        </mc:AlternateContent>
        <mc:AlternateContent xmlns:mc="http://schemas.openxmlformats.org/markup-compatibility/2006">
          <mc:Choice Requires="x14">
            <control shapeId="63495" r:id="rId7" name="Check Box 7">
              <controlPr defaultSize="0" autoFill="0" autoLine="0" autoPict="0">
                <anchor moveWithCells="1">
                  <from>
                    <xdr:col>12</xdr:col>
                    <xdr:colOff>241300</xdr:colOff>
                    <xdr:row>16</xdr:row>
                    <xdr:rowOff>38100</xdr:rowOff>
                  </from>
                  <to>
                    <xdr:col>12</xdr:col>
                    <xdr:colOff>596900</xdr:colOff>
                    <xdr:row>16</xdr:row>
                    <xdr:rowOff>292100</xdr:rowOff>
                  </to>
                </anchor>
              </controlPr>
            </control>
          </mc:Choice>
          <mc:Fallback/>
        </mc:AlternateContent>
        <mc:AlternateContent xmlns:mc="http://schemas.openxmlformats.org/markup-compatibility/2006">
          <mc:Choice Requires="x14">
            <control shapeId="63496" r:id="rId8" name="Check Box 8">
              <controlPr defaultSize="0" autoFill="0" autoLine="0" autoPict="0">
                <anchor moveWithCells="1">
                  <from>
                    <xdr:col>12</xdr:col>
                    <xdr:colOff>241300</xdr:colOff>
                    <xdr:row>17</xdr:row>
                    <xdr:rowOff>50800</xdr:rowOff>
                  </from>
                  <to>
                    <xdr:col>12</xdr:col>
                    <xdr:colOff>596900</xdr:colOff>
                    <xdr:row>17</xdr:row>
                    <xdr:rowOff>304800</xdr:rowOff>
                  </to>
                </anchor>
              </controlPr>
            </control>
          </mc:Choice>
          <mc:Fallback/>
        </mc:AlternateContent>
        <mc:AlternateContent xmlns:mc="http://schemas.openxmlformats.org/markup-compatibility/2006">
          <mc:Choice Requires="x14">
            <control shapeId="63497" r:id="rId9" name="Check Box 9">
              <controlPr defaultSize="0" autoFill="0" autoLine="0" autoPict="0">
                <anchor moveWithCells="1">
                  <from>
                    <xdr:col>12</xdr:col>
                    <xdr:colOff>241300</xdr:colOff>
                    <xdr:row>18</xdr:row>
                    <xdr:rowOff>25400</xdr:rowOff>
                  </from>
                  <to>
                    <xdr:col>12</xdr:col>
                    <xdr:colOff>596900</xdr:colOff>
                    <xdr:row>18</xdr:row>
                    <xdr:rowOff>279400</xdr:rowOff>
                  </to>
                </anchor>
              </controlPr>
            </control>
          </mc:Choice>
          <mc:Fallback/>
        </mc:AlternateContent>
        <mc:AlternateContent xmlns:mc="http://schemas.openxmlformats.org/markup-compatibility/2006">
          <mc:Choice Requires="x14">
            <control shapeId="63498" r:id="rId10" name="Check Box 10">
              <controlPr defaultSize="0" autoFill="0" autoLine="0" autoPict="0">
                <anchor moveWithCells="1">
                  <from>
                    <xdr:col>12</xdr:col>
                    <xdr:colOff>241300</xdr:colOff>
                    <xdr:row>12</xdr:row>
                    <xdr:rowOff>63500</xdr:rowOff>
                  </from>
                  <to>
                    <xdr:col>12</xdr:col>
                    <xdr:colOff>596900</xdr:colOff>
                    <xdr:row>12</xdr:row>
                    <xdr:rowOff>317500</xdr:rowOff>
                  </to>
                </anchor>
              </controlPr>
            </control>
          </mc:Choice>
          <mc:Fallback/>
        </mc:AlternateContent>
        <mc:AlternateContent xmlns:mc="http://schemas.openxmlformats.org/markup-compatibility/2006">
          <mc:Choice Requires="x14">
            <control shapeId="63499" r:id="rId11" name="Check Box 11">
              <controlPr defaultSize="0" autoFill="0" autoLine="0" autoPict="0">
                <anchor moveWithCells="1">
                  <from>
                    <xdr:col>12</xdr:col>
                    <xdr:colOff>241300</xdr:colOff>
                    <xdr:row>15</xdr:row>
                    <xdr:rowOff>25400</xdr:rowOff>
                  </from>
                  <to>
                    <xdr:col>12</xdr:col>
                    <xdr:colOff>596900</xdr:colOff>
                    <xdr:row>15</xdr:row>
                    <xdr:rowOff>279400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tint="0.39997558519241921"/>
  </sheetPr>
  <dimension ref="C1:N30"/>
  <sheetViews>
    <sheetView zoomScaleSheetLayoutView="93" workbookViewId="0"/>
  </sheetViews>
  <sheetFormatPr baseColWidth="10" defaultColWidth="9.1640625" defaultRowHeight="12" x14ac:dyDescent="0"/>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180" t="s">
        <v>1429</v>
      </c>
      <c r="D2" s="1181"/>
      <c r="E2" s="1181"/>
      <c r="F2" s="1181"/>
      <c r="G2" s="1181"/>
      <c r="H2" s="1181"/>
      <c r="I2" s="1181"/>
      <c r="J2" s="1181"/>
      <c r="K2" s="1181"/>
      <c r="L2" s="1181"/>
      <c r="M2" s="1181"/>
      <c r="N2" s="1182"/>
    </row>
    <row r="3" spans="3:14" ht="13" thickBot="1">
      <c r="C3" s="345"/>
      <c r="D3" s="90"/>
      <c r="E3" s="90"/>
      <c r="F3" s="90"/>
      <c r="G3" s="90"/>
      <c r="H3" s="90"/>
      <c r="I3" s="90"/>
      <c r="J3" s="90"/>
      <c r="K3" s="90"/>
      <c r="L3" s="90"/>
      <c r="M3" s="90"/>
      <c r="N3" s="96"/>
    </row>
    <row r="4" spans="3:14" ht="17.25" customHeight="1">
      <c r="C4" s="1138"/>
      <c r="D4" s="1139"/>
      <c r="E4" s="1140"/>
      <c r="F4" s="1140"/>
      <c r="G4" s="1204" t="s">
        <v>371</v>
      </c>
      <c r="H4" s="1204"/>
      <c r="I4" s="1204"/>
      <c r="J4" s="1204"/>
      <c r="K4" s="1204"/>
      <c r="L4" s="1204"/>
      <c r="M4" s="1205"/>
      <c r="N4" s="1141"/>
    </row>
    <row r="5" spans="3:14" ht="50.25" customHeight="1">
      <c r="C5" s="345"/>
      <c r="D5" s="1142"/>
      <c r="E5" s="1190" t="s">
        <v>373</v>
      </c>
      <c r="F5" s="1191"/>
      <c r="G5" s="1201" t="s">
        <v>1867</v>
      </c>
      <c r="H5" s="1202"/>
      <c r="I5" s="1202"/>
      <c r="J5" s="1202"/>
      <c r="K5" s="1202"/>
      <c r="L5" s="1202"/>
      <c r="M5" s="1203"/>
      <c r="N5" s="96"/>
    </row>
    <row r="6" spans="3:14" ht="50.25" customHeight="1">
      <c r="C6" s="345"/>
      <c r="D6" s="900"/>
      <c r="E6" s="1206" t="s">
        <v>377</v>
      </c>
      <c r="F6" s="1207"/>
      <c r="G6" s="1210" t="s">
        <v>1460</v>
      </c>
      <c r="H6" s="1211"/>
      <c r="I6" s="1211"/>
      <c r="J6" s="1211"/>
      <c r="K6" s="1211"/>
      <c r="L6" s="1211"/>
      <c r="M6" s="1212"/>
      <c r="N6" s="96"/>
    </row>
    <row r="7" spans="3:14" ht="50.25" customHeight="1">
      <c r="C7" s="345"/>
      <c r="D7" s="900"/>
      <c r="E7" s="1208" t="s">
        <v>372</v>
      </c>
      <c r="F7" s="1209"/>
      <c r="G7" s="1210" t="s">
        <v>1461</v>
      </c>
      <c r="H7" s="1211"/>
      <c r="I7" s="1211"/>
      <c r="J7" s="1211"/>
      <c r="K7" s="1211"/>
      <c r="L7" s="1211"/>
      <c r="M7" s="1212"/>
      <c r="N7" s="96"/>
    </row>
    <row r="8" spans="3:14" ht="14" thickBot="1">
      <c r="C8" s="345"/>
      <c r="D8" s="1143"/>
      <c r="E8" s="61"/>
      <c r="F8" s="61"/>
      <c r="G8" s="61"/>
      <c r="H8" s="61"/>
      <c r="I8" s="61"/>
      <c r="J8" s="61"/>
      <c r="K8" s="61"/>
      <c r="L8" s="61"/>
      <c r="M8" s="1144"/>
      <c r="N8" s="96"/>
    </row>
    <row r="9" spans="3:14" ht="14" thickBot="1">
      <c r="C9" s="345"/>
      <c r="D9" s="59"/>
      <c r="E9" s="59"/>
      <c r="F9" s="59"/>
      <c r="G9" s="59"/>
      <c r="H9" s="59"/>
      <c r="I9" s="59"/>
      <c r="J9" s="59"/>
      <c r="K9" s="59"/>
      <c r="L9" s="59"/>
      <c r="M9" s="59"/>
      <c r="N9" s="96"/>
    </row>
    <row r="10" spans="3:14" ht="15.75" customHeight="1">
      <c r="C10" s="345"/>
      <c r="D10" s="1192" t="s">
        <v>646</v>
      </c>
      <c r="E10" s="1213"/>
      <c r="F10" s="1213"/>
      <c r="G10" s="1213"/>
      <c r="H10" s="1213"/>
      <c r="I10" s="1213"/>
      <c r="J10" s="1213"/>
      <c r="K10" s="1213"/>
      <c r="L10" s="1213"/>
      <c r="M10" s="1214"/>
      <c r="N10" s="96"/>
    </row>
    <row r="11" spans="3:14" ht="15" customHeight="1">
      <c r="C11" s="345"/>
      <c r="D11" s="1215"/>
      <c r="E11" s="1216"/>
      <c r="F11" s="1216"/>
      <c r="G11" s="1216"/>
      <c r="H11" s="1216"/>
      <c r="I11" s="1216"/>
      <c r="J11" s="1216"/>
      <c r="K11" s="1216"/>
      <c r="L11" s="1216"/>
      <c r="M11" s="1217"/>
      <c r="N11" s="96"/>
    </row>
    <row r="12" spans="3:14" ht="41.25" customHeight="1" thickBot="1">
      <c r="C12" s="345"/>
      <c r="D12" s="1218"/>
      <c r="E12" s="1219"/>
      <c r="F12" s="1219"/>
      <c r="G12" s="1219"/>
      <c r="H12" s="1219"/>
      <c r="I12" s="1219"/>
      <c r="J12" s="1219"/>
      <c r="K12" s="1219"/>
      <c r="L12" s="1219"/>
      <c r="M12" s="1220"/>
      <c r="N12" s="96"/>
    </row>
    <row r="13" spans="3:14" ht="14" thickBot="1">
      <c r="C13" s="345"/>
      <c r="D13" s="59"/>
      <c r="E13" s="59"/>
      <c r="F13" s="59"/>
      <c r="G13" s="59"/>
      <c r="H13" s="59"/>
      <c r="I13" s="59"/>
      <c r="J13" s="59"/>
      <c r="K13" s="59"/>
      <c r="L13" s="59"/>
      <c r="M13" s="59"/>
      <c r="N13" s="96"/>
    </row>
    <row r="14" spans="3:14" ht="9" customHeight="1">
      <c r="C14" s="345"/>
      <c r="D14" s="1192" t="s">
        <v>647</v>
      </c>
      <c r="E14" s="1193"/>
      <c r="F14" s="1193"/>
      <c r="G14" s="1193"/>
      <c r="H14" s="1193"/>
      <c r="I14" s="1193"/>
      <c r="J14" s="1193"/>
      <c r="K14" s="1193"/>
      <c r="L14" s="1193"/>
      <c r="M14" s="1194"/>
      <c r="N14" s="96"/>
    </row>
    <row r="15" spans="3:14" ht="15" customHeight="1">
      <c r="C15" s="345"/>
      <c r="D15" s="1195"/>
      <c r="E15" s="1196"/>
      <c r="F15" s="1196"/>
      <c r="G15" s="1196"/>
      <c r="H15" s="1196"/>
      <c r="I15" s="1196"/>
      <c r="J15" s="1196"/>
      <c r="K15" s="1196"/>
      <c r="L15" s="1196"/>
      <c r="M15" s="1197"/>
      <c r="N15" s="96"/>
    </row>
    <row r="16" spans="3:14" ht="15" customHeight="1">
      <c r="C16" s="345"/>
      <c r="D16" s="1195"/>
      <c r="E16" s="1196"/>
      <c r="F16" s="1196"/>
      <c r="G16" s="1196"/>
      <c r="H16" s="1196"/>
      <c r="I16" s="1196"/>
      <c r="J16" s="1196"/>
      <c r="K16" s="1196"/>
      <c r="L16" s="1196"/>
      <c r="M16" s="1197"/>
      <c r="N16" s="96"/>
    </row>
    <row r="17" spans="3:14" ht="15" customHeight="1">
      <c r="C17" s="345"/>
      <c r="D17" s="1195"/>
      <c r="E17" s="1196"/>
      <c r="F17" s="1196"/>
      <c r="G17" s="1196"/>
      <c r="H17" s="1196"/>
      <c r="I17" s="1196"/>
      <c r="J17" s="1196"/>
      <c r="K17" s="1196"/>
      <c r="L17" s="1196"/>
      <c r="M17" s="1197"/>
      <c r="N17" s="96"/>
    </row>
    <row r="18" spans="3:14" ht="5.25" customHeight="1" thickBot="1">
      <c r="C18" s="345"/>
      <c r="D18" s="1198"/>
      <c r="E18" s="1199"/>
      <c r="F18" s="1199"/>
      <c r="G18" s="1199"/>
      <c r="H18" s="1199"/>
      <c r="I18" s="1199"/>
      <c r="J18" s="1199"/>
      <c r="K18" s="1199"/>
      <c r="L18" s="1199"/>
      <c r="M18" s="1200"/>
      <c r="N18" s="96"/>
    </row>
    <row r="19" spans="3:14" ht="14" thickBot="1">
      <c r="C19" s="345"/>
      <c r="D19" s="59"/>
      <c r="E19" s="59"/>
      <c r="F19" s="59"/>
      <c r="G19" s="59"/>
      <c r="H19" s="59"/>
      <c r="I19" s="59"/>
      <c r="J19" s="59"/>
      <c r="K19" s="59"/>
      <c r="L19" s="59"/>
      <c r="M19" s="59"/>
      <c r="N19" s="96"/>
    </row>
    <row r="20" spans="3:14" ht="15" customHeight="1">
      <c r="C20" s="345"/>
      <c r="D20" s="1221" t="s">
        <v>1462</v>
      </c>
      <c r="E20" s="1193"/>
      <c r="F20" s="1193"/>
      <c r="G20" s="1193"/>
      <c r="H20" s="1193"/>
      <c r="I20" s="1193"/>
      <c r="J20" s="1193"/>
      <c r="K20" s="1193"/>
      <c r="L20" s="1193"/>
      <c r="M20" s="1194"/>
      <c r="N20" s="96"/>
    </row>
    <row r="21" spans="3:14" ht="15" customHeight="1">
      <c r="C21" s="345"/>
      <c r="D21" s="1195"/>
      <c r="E21" s="1196"/>
      <c r="F21" s="1196"/>
      <c r="G21" s="1196"/>
      <c r="H21" s="1196"/>
      <c r="I21" s="1196"/>
      <c r="J21" s="1196"/>
      <c r="K21" s="1196"/>
      <c r="L21" s="1196"/>
      <c r="M21" s="1197"/>
      <c r="N21" s="96"/>
    </row>
    <row r="22" spans="3:14" ht="15" customHeight="1">
      <c r="C22" s="345"/>
      <c r="D22" s="1195"/>
      <c r="E22" s="1196"/>
      <c r="F22" s="1196"/>
      <c r="G22" s="1196"/>
      <c r="H22" s="1196"/>
      <c r="I22" s="1196"/>
      <c r="J22" s="1196"/>
      <c r="K22" s="1196"/>
      <c r="L22" s="1196"/>
      <c r="M22" s="1197"/>
      <c r="N22" s="96"/>
    </row>
    <row r="23" spans="3:14" ht="40.5" customHeight="1" thickBot="1">
      <c r="C23" s="345"/>
      <c r="D23" s="1198"/>
      <c r="E23" s="1199"/>
      <c r="F23" s="1199"/>
      <c r="G23" s="1199"/>
      <c r="H23" s="1199"/>
      <c r="I23" s="1199"/>
      <c r="J23" s="1199"/>
      <c r="K23" s="1199"/>
      <c r="L23" s="1199"/>
      <c r="M23" s="1200"/>
      <c r="N23" s="96"/>
    </row>
    <row r="24" spans="3:14" ht="14" thickBot="1">
      <c r="C24" s="345"/>
      <c r="D24" s="59"/>
      <c r="E24" s="59"/>
      <c r="F24" s="59"/>
      <c r="G24" s="59"/>
      <c r="H24" s="59"/>
      <c r="I24" s="59"/>
      <c r="J24" s="59"/>
      <c r="K24" s="59"/>
      <c r="L24" s="59"/>
      <c r="M24" s="59"/>
      <c r="N24" s="96"/>
    </row>
    <row r="25" spans="3:14" ht="15" customHeight="1">
      <c r="C25" s="345"/>
      <c r="D25" s="1192" t="s">
        <v>1463</v>
      </c>
      <c r="E25" s="1193"/>
      <c r="F25" s="1193"/>
      <c r="G25" s="1193"/>
      <c r="H25" s="1193"/>
      <c r="I25" s="1193"/>
      <c r="J25" s="1193"/>
      <c r="K25" s="1193"/>
      <c r="L25" s="1193"/>
      <c r="M25" s="1194"/>
      <c r="N25" s="96"/>
    </row>
    <row r="26" spans="3:14" ht="15" customHeight="1">
      <c r="C26" s="345"/>
      <c r="D26" s="1195"/>
      <c r="E26" s="1196"/>
      <c r="F26" s="1196"/>
      <c r="G26" s="1196"/>
      <c r="H26" s="1196"/>
      <c r="I26" s="1196"/>
      <c r="J26" s="1196"/>
      <c r="K26" s="1196"/>
      <c r="L26" s="1196"/>
      <c r="M26" s="1197"/>
      <c r="N26" s="96"/>
    </row>
    <row r="27" spans="3:14" ht="15" customHeight="1">
      <c r="C27" s="345"/>
      <c r="D27" s="1195"/>
      <c r="E27" s="1196"/>
      <c r="F27" s="1196"/>
      <c r="G27" s="1196"/>
      <c r="H27" s="1196"/>
      <c r="I27" s="1196"/>
      <c r="J27" s="1196"/>
      <c r="K27" s="1196"/>
      <c r="L27" s="1196"/>
      <c r="M27" s="1197"/>
      <c r="N27" s="96"/>
    </row>
    <row r="28" spans="3:14" ht="42.75" customHeight="1" thickBot="1">
      <c r="C28" s="345"/>
      <c r="D28" s="1198"/>
      <c r="E28" s="1199"/>
      <c r="F28" s="1199"/>
      <c r="G28" s="1199"/>
      <c r="H28" s="1199"/>
      <c r="I28" s="1199"/>
      <c r="J28" s="1199"/>
      <c r="K28" s="1199"/>
      <c r="L28" s="1199"/>
      <c r="M28" s="1200"/>
      <c r="N28" s="96"/>
    </row>
    <row r="29" spans="3:14" ht="15">
      <c r="C29" s="345"/>
      <c r="D29" s="1145"/>
      <c r="E29" s="1145"/>
      <c r="F29" s="1145"/>
      <c r="G29" s="1145"/>
      <c r="H29" s="1145"/>
      <c r="I29" s="1145"/>
      <c r="J29" s="1145"/>
      <c r="K29" s="1145"/>
      <c r="L29" s="1145"/>
      <c r="M29" s="1145"/>
      <c r="N29" s="96"/>
    </row>
    <row r="30" spans="3:14" ht="16" thickBot="1">
      <c r="C30" s="344"/>
      <c r="D30" s="1146"/>
      <c r="E30" s="1146"/>
      <c r="F30" s="1146"/>
      <c r="G30" s="1146"/>
      <c r="H30" s="1146"/>
      <c r="I30" s="1146"/>
      <c r="J30" s="1146"/>
      <c r="K30" s="1146"/>
      <c r="L30" s="1146"/>
      <c r="M30" s="1146"/>
      <c r="N30" s="342"/>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topLeftCell="A9" zoomScaleSheetLayoutView="100" workbookViewId="0">
      <selection activeCell="G9" sqref="G9"/>
    </sheetView>
  </sheetViews>
  <sheetFormatPr baseColWidth="10" defaultColWidth="9.1640625" defaultRowHeight="12" x14ac:dyDescent="0"/>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ustomWidth="1"/>
    <col min="35" max="35" width="10.1640625" style="66" customWidth="1"/>
    <col min="36" max="36" width="6.6640625" style="66" customWidth="1"/>
    <col min="37" max="41" width="9.1640625" style="66" customWidth="1"/>
    <col min="42"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70" t="s">
        <v>1428</v>
      </c>
      <c r="D2" s="1371"/>
      <c r="E2" s="1371"/>
      <c r="F2" s="1371"/>
      <c r="G2" s="1371"/>
      <c r="H2" s="1371"/>
      <c r="I2" s="1371"/>
      <c r="J2" s="1371"/>
      <c r="K2" s="1371"/>
      <c r="L2" s="1371"/>
      <c r="M2" s="1371"/>
      <c r="N2" s="1371"/>
      <c r="O2" s="1371"/>
      <c r="P2" s="1371"/>
      <c r="Q2" s="1371"/>
      <c r="R2" s="1371"/>
      <c r="S2" s="1371"/>
      <c r="T2" s="1371"/>
      <c r="U2" s="1371"/>
      <c r="V2" s="1371"/>
      <c r="W2" s="1372"/>
      <c r="X2" s="188"/>
      <c r="Y2" s="188"/>
      <c r="Z2" s="188"/>
    </row>
    <row r="3" spans="2:40" ht="18" thickBot="1">
      <c r="B3" s="62"/>
      <c r="C3" s="1374" t="s">
        <v>1464</v>
      </c>
      <c r="D3" s="1375"/>
      <c r="E3" s="1375"/>
      <c r="F3" s="1375"/>
      <c r="G3" s="1375"/>
      <c r="H3" s="1375"/>
      <c r="I3" s="1375"/>
      <c r="J3" s="1375"/>
      <c r="K3" s="1375"/>
      <c r="L3" s="1375"/>
      <c r="M3" s="1375"/>
      <c r="N3" s="1375"/>
      <c r="O3" s="1375"/>
      <c r="P3" s="1375"/>
      <c r="Q3" s="1375"/>
      <c r="R3" s="1375"/>
      <c r="S3" s="1375"/>
      <c r="T3" s="1375"/>
      <c r="U3" s="1375"/>
      <c r="V3" s="1375"/>
      <c r="W3" s="1376"/>
      <c r="Z3" s="261"/>
    </row>
    <row r="4" spans="2:40" ht="23.25" customHeight="1">
      <c r="B4" s="105"/>
      <c r="C4" s="560"/>
      <c r="D4" s="608"/>
      <c r="E4" s="608"/>
      <c r="F4" s="608"/>
      <c r="G4" s="608"/>
      <c r="H4" s="608"/>
      <c r="I4" s="608"/>
      <c r="J4" s="608"/>
      <c r="K4" s="608"/>
      <c r="L4" s="608"/>
      <c r="M4" s="608"/>
      <c r="N4" s="608"/>
      <c r="O4" s="608"/>
      <c r="P4" s="608"/>
      <c r="Q4" s="608"/>
      <c r="R4" s="608"/>
      <c r="S4" s="608"/>
      <c r="T4" s="608"/>
      <c r="U4" s="608"/>
      <c r="V4" s="608"/>
      <c r="W4" s="615"/>
      <c r="X4" s="188"/>
      <c r="Y4" s="188"/>
      <c r="Z4" s="188"/>
      <c r="AA4" s="174"/>
    </row>
    <row r="5" spans="2:40" ht="19.5" customHeight="1">
      <c r="B5" s="62"/>
      <c r="C5" s="616"/>
      <c r="D5" s="1349" t="s">
        <v>61</v>
      </c>
      <c r="E5" s="1349"/>
      <c r="F5" s="1349"/>
      <c r="G5" s="424"/>
      <c r="H5" s="1353" t="s">
        <v>162</v>
      </c>
      <c r="I5" s="1354"/>
      <c r="J5" s="1354"/>
      <c r="K5" s="1354"/>
      <c r="L5" s="1354"/>
      <c r="M5" s="1355"/>
      <c r="N5" s="62"/>
      <c r="O5" s="62"/>
      <c r="P5" s="62"/>
      <c r="Q5" s="62"/>
      <c r="R5" s="62"/>
      <c r="S5" s="72"/>
      <c r="T5" s="68"/>
      <c r="U5" s="68"/>
      <c r="V5" s="68"/>
      <c r="W5" s="611"/>
      <c r="X5" s="177"/>
      <c r="Y5" s="177"/>
      <c r="Z5" s="177"/>
      <c r="AA5" s="129"/>
      <c r="AB5" s="129"/>
      <c r="AC5" s="62"/>
      <c r="AD5" s="62"/>
      <c r="AE5" s="62"/>
      <c r="AF5" s="62"/>
      <c r="AG5" s="62"/>
      <c r="AH5" s="62"/>
      <c r="AI5" s="62"/>
      <c r="AJ5" s="62"/>
      <c r="AK5" s="62"/>
      <c r="AL5" s="62"/>
      <c r="AM5" s="62"/>
      <c r="AN5" s="62"/>
    </row>
    <row r="6" spans="2:40" ht="18" customHeight="1">
      <c r="B6" s="62"/>
      <c r="C6" s="617"/>
      <c r="D6" s="1360" t="s">
        <v>194</v>
      </c>
      <c r="E6" s="1360"/>
      <c r="F6" s="1360"/>
      <c r="G6" s="425"/>
      <c r="H6" s="1350" t="s">
        <v>191</v>
      </c>
      <c r="I6" s="1351"/>
      <c r="J6" s="1351"/>
      <c r="K6" s="1351"/>
      <c r="L6" s="1351"/>
      <c r="M6" s="1352"/>
      <c r="N6" s="129"/>
      <c r="O6" s="59"/>
      <c r="P6" s="67" t="s">
        <v>60</v>
      </c>
      <c r="Q6" s="414"/>
      <c r="R6" s="168"/>
      <c r="S6" s="63"/>
      <c r="T6" s="169"/>
      <c r="U6" s="169"/>
      <c r="V6" s="169"/>
      <c r="W6" s="618"/>
      <c r="X6" s="177"/>
      <c r="Y6" s="177"/>
      <c r="Z6" s="177"/>
      <c r="AA6" s="129"/>
      <c r="AB6" s="129"/>
      <c r="AC6" s="62"/>
      <c r="AD6" s="62"/>
      <c r="AE6" s="62"/>
      <c r="AF6" s="62"/>
      <c r="AG6" s="62"/>
      <c r="AH6" s="62"/>
      <c r="AI6" s="62"/>
      <c r="AJ6" s="62"/>
      <c r="AK6" s="62"/>
      <c r="AL6" s="62"/>
      <c r="AM6" s="62"/>
      <c r="AN6" s="62"/>
    </row>
    <row r="7" spans="2:40" s="129" customFormat="1" ht="18" customHeight="1">
      <c r="C7" s="619"/>
      <c r="D7" s="426"/>
      <c r="E7" s="426"/>
      <c r="F7" s="426"/>
      <c r="G7" s="425"/>
      <c r="H7" s="1377"/>
      <c r="I7" s="1378"/>
      <c r="J7" s="1378"/>
      <c r="K7" s="1378"/>
      <c r="L7" s="1378"/>
      <c r="M7" s="1379"/>
      <c r="N7" s="62"/>
      <c r="O7" s="193"/>
      <c r="P7" s="67" t="s">
        <v>384</v>
      </c>
      <c r="Q7" s="415" t="str">
        <f>IF(ISBLANK(H6),"",INDEX(Lookup!L1:M5,MATCH(H6,Lookup!L1:L5,0),2))</f>
        <v>PP</v>
      </c>
      <c r="R7" s="1027" t="str">
        <f>IF(ISBLANK(Q6),"",RIGHT(Q6,2))</f>
        <v/>
      </c>
      <c r="S7" s="773">
        <f>IF(ISBLANK(H5),"",INDEX(Lookup!D1:E71,MATCH(H5,Lookup!D1:D75,0),2))</f>
        <v>615</v>
      </c>
      <c r="T7" s="1165"/>
      <c r="U7" s="176"/>
      <c r="V7" s="176"/>
      <c r="W7" s="611"/>
      <c r="X7" s="177"/>
      <c r="Y7" s="177"/>
      <c r="Z7" s="177"/>
    </row>
    <row r="8" spans="2:40" ht="18.75" customHeight="1">
      <c r="B8" s="62"/>
      <c r="C8" s="619"/>
      <c r="D8" s="620"/>
      <c r="E8" s="620"/>
      <c r="F8" s="620"/>
      <c r="G8" s="620"/>
      <c r="H8" s="63"/>
      <c r="I8" s="63"/>
      <c r="J8" s="63"/>
      <c r="K8" s="63"/>
      <c r="L8" s="63"/>
      <c r="M8" s="63"/>
      <c r="N8" s="62"/>
      <c r="O8" s="62"/>
      <c r="P8" s="62"/>
      <c r="Q8" s="62"/>
      <c r="R8" s="62"/>
      <c r="S8" s="69"/>
      <c r="T8" s="70"/>
      <c r="U8" s="70"/>
      <c r="V8" s="70"/>
      <c r="W8" s="611"/>
      <c r="X8" s="1320"/>
      <c r="Y8" s="192"/>
      <c r="Z8" s="192"/>
      <c r="AA8" s="192"/>
      <c r="AB8" s="192"/>
      <c r="AC8" s="4"/>
      <c r="AD8" s="4"/>
      <c r="AE8" s="4"/>
      <c r="AF8" s="4"/>
      <c r="AG8" s="4"/>
      <c r="AH8" s="4"/>
      <c r="AI8" s="4"/>
      <c r="AJ8" s="4"/>
      <c r="AK8" s="4"/>
      <c r="AL8" s="4"/>
      <c r="AM8" s="4"/>
      <c r="AN8" s="4"/>
    </row>
    <row r="9" spans="2:40" ht="17.25" customHeight="1">
      <c r="B9" s="62"/>
      <c r="C9" s="621"/>
      <c r="D9" s="1349" t="s">
        <v>190</v>
      </c>
      <c r="E9" s="1349"/>
      <c r="F9" s="1349"/>
      <c r="G9" s="427"/>
      <c r="H9" s="1353" t="s">
        <v>1869</v>
      </c>
      <c r="I9" s="1354"/>
      <c r="J9" s="1354"/>
      <c r="K9" s="1354"/>
      <c r="L9" s="1354"/>
      <c r="M9" s="1354"/>
      <c r="N9" s="1354"/>
      <c r="O9" s="1354"/>
      <c r="P9" s="1355"/>
      <c r="Q9" s="129"/>
      <c r="R9" s="129"/>
      <c r="S9" s="170"/>
      <c r="T9" s="176"/>
      <c r="U9" s="176"/>
      <c r="V9" s="176"/>
      <c r="W9" s="618"/>
      <c r="X9" s="1320"/>
      <c r="Y9" s="171"/>
      <c r="Z9" s="171"/>
      <c r="AA9" s="174"/>
      <c r="AB9" s="174"/>
    </row>
    <row r="10" spans="2:40" ht="17.25" customHeight="1">
      <c r="B10" s="62"/>
      <c r="C10" s="621"/>
      <c r="D10" s="428"/>
      <c r="E10" s="428"/>
      <c r="F10" s="428"/>
      <c r="G10" s="427"/>
      <c r="H10" s="405"/>
      <c r="I10" s="405"/>
      <c r="J10" s="405"/>
      <c r="K10" s="405"/>
      <c r="L10" s="405"/>
      <c r="M10" s="405"/>
      <c r="N10" s="405"/>
      <c r="O10" s="405"/>
      <c r="P10" s="405"/>
      <c r="Q10" s="129"/>
      <c r="R10" s="129"/>
      <c r="S10" s="170"/>
      <c r="T10" s="176"/>
      <c r="U10" s="176"/>
      <c r="V10" s="176"/>
      <c r="W10" s="618"/>
      <c r="X10" s="399"/>
      <c r="Y10" s="171"/>
      <c r="Z10" s="171"/>
      <c r="AA10" s="174"/>
      <c r="AB10" s="174"/>
    </row>
    <row r="11" spans="2:40" s="174" customFormat="1" ht="23.25" customHeight="1">
      <c r="B11" s="129"/>
      <c r="C11" s="619"/>
      <c r="D11" s="622" t="s">
        <v>616</v>
      </c>
      <c r="E11" s="622"/>
      <c r="F11" s="622"/>
      <c r="G11" s="622"/>
      <c r="H11" s="1329" t="s">
        <v>1870</v>
      </c>
      <c r="I11" s="1330"/>
      <c r="J11" s="1330"/>
      <c r="K11" s="1330"/>
      <c r="L11" s="1330"/>
      <c r="M11" s="1330"/>
      <c r="N11" s="1330"/>
      <c r="O11" s="1330"/>
      <c r="P11" s="1331"/>
      <c r="Q11" s="72"/>
      <c r="R11" s="68"/>
      <c r="S11" s="69"/>
      <c r="T11" s="71"/>
      <c r="U11" s="71"/>
      <c r="V11" s="71"/>
      <c r="W11" s="623"/>
    </row>
    <row r="12" spans="2:40" s="174" customFormat="1" ht="23.25" customHeight="1">
      <c r="B12" s="129"/>
      <c r="C12" s="619"/>
      <c r="D12" s="622" t="s">
        <v>617</v>
      </c>
      <c r="E12" s="622"/>
      <c r="F12" s="622"/>
      <c r="G12" s="622"/>
      <c r="H12" s="1332" t="s">
        <v>1871</v>
      </c>
      <c r="I12" s="1332"/>
      <c r="J12" s="1332"/>
      <c r="K12" s="1332"/>
      <c r="L12" s="1332"/>
      <c r="M12" s="1332"/>
      <c r="N12" s="1332"/>
      <c r="O12" s="1332"/>
      <c r="P12" s="1332"/>
      <c r="Q12" s="72"/>
      <c r="R12" s="68"/>
      <c r="S12" s="69"/>
      <c r="T12" s="71"/>
      <c r="U12" s="71"/>
      <c r="V12" s="71"/>
      <c r="W12" s="623"/>
    </row>
    <row r="13" spans="2:40" ht="13">
      <c r="B13" s="62"/>
      <c r="C13" s="621"/>
      <c r="D13" s="429"/>
      <c r="E13" s="429"/>
      <c r="F13" s="429"/>
      <c r="G13" s="430"/>
      <c r="H13" s="167"/>
      <c r="I13" s="167"/>
      <c r="J13" s="167"/>
      <c r="K13" s="167"/>
      <c r="L13" s="167"/>
      <c r="M13" s="167"/>
      <c r="N13" s="167"/>
      <c r="O13" s="167"/>
      <c r="P13" s="167"/>
      <c r="Q13" s="168"/>
      <c r="R13" s="169"/>
      <c r="S13" s="170"/>
      <c r="T13" s="171"/>
      <c r="U13" s="171"/>
      <c r="V13" s="171"/>
      <c r="W13" s="624"/>
    </row>
    <row r="14" spans="2:40" s="174" customFormat="1" ht="25.5" customHeight="1">
      <c r="B14" s="129"/>
      <c r="C14" s="619"/>
      <c r="D14" s="1349" t="s">
        <v>618</v>
      </c>
      <c r="E14" s="1349"/>
      <c r="F14" s="1349"/>
      <c r="G14" s="427"/>
      <c r="H14" s="1350" t="s">
        <v>1870</v>
      </c>
      <c r="I14" s="1351"/>
      <c r="J14" s="1351"/>
      <c r="K14" s="1351"/>
      <c r="L14" s="1351"/>
      <c r="M14" s="1351"/>
      <c r="N14" s="1351"/>
      <c r="O14" s="1351"/>
      <c r="P14" s="1352"/>
      <c r="Q14" s="72"/>
      <c r="R14" s="68"/>
      <c r="S14" s="69"/>
      <c r="T14" s="71"/>
      <c r="U14" s="71"/>
      <c r="V14" s="71"/>
      <c r="W14" s="623"/>
      <c r="X14" s="171"/>
      <c r="Y14" s="176"/>
      <c r="Z14" s="173"/>
    </row>
    <row r="15" spans="2:40" s="174" customFormat="1" ht="25.5" customHeight="1">
      <c r="B15" s="129"/>
      <c r="C15" s="619"/>
      <c r="D15" s="428" t="s">
        <v>619</v>
      </c>
      <c r="E15" s="428"/>
      <c r="F15" s="428"/>
      <c r="G15" s="427"/>
      <c r="H15" s="1310" t="s">
        <v>1872</v>
      </c>
      <c r="I15" s="1311"/>
      <c r="J15" s="1311"/>
      <c r="K15" s="1311"/>
      <c r="L15" s="1311"/>
      <c r="M15" s="1311"/>
      <c r="N15" s="1311"/>
      <c r="O15" s="1311"/>
      <c r="P15" s="1312"/>
      <c r="Q15" s="72"/>
      <c r="R15" s="68"/>
      <c r="S15" s="379"/>
      <c r="T15" s="71"/>
      <c r="U15" s="71"/>
      <c r="V15" s="71"/>
      <c r="W15" s="623"/>
      <c r="X15" s="171"/>
      <c r="Y15" s="176"/>
      <c r="Z15" s="173"/>
    </row>
    <row r="16" spans="2:40" s="174" customFormat="1" ht="35.25" customHeight="1">
      <c r="B16" s="129"/>
      <c r="C16" s="619"/>
      <c r="D16" s="1360" t="s">
        <v>1467</v>
      </c>
      <c r="E16" s="1360"/>
      <c r="F16" s="1360"/>
      <c r="G16" s="1361"/>
      <c r="H16" s="1313" t="s">
        <v>1873</v>
      </c>
      <c r="I16" s="1313"/>
      <c r="J16" s="1313"/>
      <c r="K16" s="1313"/>
      <c r="L16" s="1313"/>
      <c r="M16" s="1313"/>
      <c r="N16" s="1313"/>
      <c r="O16" s="1313"/>
      <c r="P16" s="1313"/>
      <c r="Q16" s="72"/>
      <c r="R16" s="68"/>
      <c r="S16" s="379"/>
      <c r="T16" s="71"/>
      <c r="U16" s="71"/>
      <c r="V16" s="71"/>
      <c r="W16" s="623"/>
    </row>
    <row r="17" spans="2:29" ht="48">
      <c r="B17" s="62"/>
      <c r="C17" s="619"/>
      <c r="D17" s="429"/>
      <c r="E17" s="429"/>
      <c r="F17" s="429"/>
      <c r="G17" s="430"/>
      <c r="H17" s="404"/>
      <c r="I17" s="404"/>
      <c r="J17" s="404"/>
      <c r="K17" s="404"/>
      <c r="L17" s="404"/>
      <c r="M17" s="404"/>
      <c r="N17" s="404"/>
      <c r="O17" s="404"/>
      <c r="P17" s="404"/>
      <c r="Q17" s="421"/>
      <c r="R17" s="605" t="s">
        <v>634</v>
      </c>
      <c r="S17" s="605"/>
      <c r="T17" s="605"/>
      <c r="U17" s="605" t="s">
        <v>387</v>
      </c>
      <c r="V17" s="605" t="s">
        <v>386</v>
      </c>
      <c r="W17" s="625" t="s">
        <v>385</v>
      </c>
      <c r="X17" s="171"/>
      <c r="Y17" s="176"/>
      <c r="Z17" s="173"/>
      <c r="AA17" s="174"/>
      <c r="AB17" s="174"/>
    </row>
    <row r="18" spans="2:29" ht="16.5" customHeight="1">
      <c r="B18" s="62"/>
      <c r="C18" s="619"/>
      <c r="D18" s="1349" t="s">
        <v>84</v>
      </c>
      <c r="E18" s="1349"/>
      <c r="F18" s="1349"/>
      <c r="G18" s="418"/>
      <c r="H18" s="1321">
        <v>41395</v>
      </c>
      <c r="I18" s="1321"/>
      <c r="J18" s="63"/>
      <c r="K18" s="1373" t="s">
        <v>85</v>
      </c>
      <c r="L18" s="1373"/>
      <c r="M18" s="1373"/>
      <c r="N18" s="1321">
        <v>41470</v>
      </c>
      <c r="O18" s="1321"/>
      <c r="P18" s="1321"/>
      <c r="Q18" s="1347">
        <f>DAYS360(H18,N18)+1</f>
        <v>75</v>
      </c>
      <c r="R18" s="1348"/>
      <c r="S18" s="1335">
        <f>Q18/30</f>
        <v>2.5</v>
      </c>
      <c r="T18" s="1335"/>
      <c r="U18" s="422">
        <f>IF(S18&gt;=1,ROUNDDOWN(S18,0),"0")</f>
        <v>2</v>
      </c>
      <c r="V18" s="422">
        <f>IF(U18="0",IF(Q18/7&gt;=1,ROUNDDOWN(Q18/7,0),"0"),IF(ROUNDDOWN(Q18-(U18*30),0)&gt;=7,ROUNDDOWN((Q18-(U18*30))/7,0),"0"))</f>
        <v>2</v>
      </c>
      <c r="W18" s="625">
        <f>IF(0&lt;Q18&lt;7,Q18,IF(Q18&lt;30,Q18-(V18*7),Q18-(U18*30)-(V18*7)))</f>
        <v>1</v>
      </c>
      <c r="X18" s="774"/>
      <c r="Y18" s="171"/>
      <c r="Z18" s="171"/>
      <c r="AA18" s="176"/>
      <c r="AB18" s="176"/>
      <c r="AC18" s="73"/>
    </row>
    <row r="19" spans="2:29" ht="16.5" customHeight="1">
      <c r="B19" s="62"/>
      <c r="C19" s="619"/>
      <c r="D19" s="428"/>
      <c r="E19" s="428"/>
      <c r="F19" s="428"/>
      <c r="G19" s="418"/>
      <c r="H19" s="1334" t="str">
        <f>IF(N18="","",IF(Q18&lt;0,"ERROR: You've entered an end date that comes before the project's start date. Please make sure you have the correct dates!",""))</f>
        <v/>
      </c>
      <c r="I19" s="1334"/>
      <c r="J19" s="1334"/>
      <c r="K19" s="1334"/>
      <c r="L19" s="1334"/>
      <c r="M19" s="1334"/>
      <c r="N19" s="1334"/>
      <c r="O19" s="1334"/>
      <c r="P19" s="1334"/>
      <c r="Q19" s="1334"/>
      <c r="R19" s="1334"/>
      <c r="S19" s="606"/>
      <c r="T19" s="606"/>
      <c r="U19" s="422"/>
      <c r="V19" s="422"/>
      <c r="W19" s="625"/>
      <c r="X19" s="172"/>
      <c r="Y19" s="171"/>
      <c r="Z19" s="171"/>
      <c r="AA19" s="176"/>
      <c r="AB19" s="176"/>
      <c r="AC19" s="73"/>
    </row>
    <row r="20" spans="2:29" ht="19.5" customHeight="1">
      <c r="B20" s="62"/>
      <c r="C20" s="619"/>
      <c r="D20" s="1237" t="s">
        <v>635</v>
      </c>
      <c r="E20" s="1237"/>
      <c r="F20" s="1237"/>
      <c r="G20" s="626"/>
      <c r="H20" s="1325">
        <v>1</v>
      </c>
      <c r="I20" s="1325"/>
      <c r="J20" s="423"/>
      <c r="K20" s="62"/>
      <c r="L20" s="62"/>
      <c r="M20" s="62"/>
      <c r="N20" s="62"/>
      <c r="O20" s="62"/>
      <c r="P20" s="62"/>
      <c r="Q20" s="62"/>
      <c r="R20" s="62"/>
      <c r="S20" s="178"/>
      <c r="T20" s="178"/>
      <c r="U20" s="71"/>
      <c r="V20" s="71"/>
      <c r="W20" s="611"/>
      <c r="X20" s="172"/>
      <c r="Y20" s="171"/>
      <c r="Z20" s="171"/>
      <c r="AA20" s="176"/>
      <c r="AB20" s="176"/>
      <c r="AC20" s="73"/>
    </row>
    <row r="21" spans="2:29" ht="24" customHeight="1" thickBot="1">
      <c r="B21" s="62"/>
      <c r="C21" s="619"/>
      <c r="D21" s="1349" t="s">
        <v>620</v>
      </c>
      <c r="E21" s="1349"/>
      <c r="F21" s="1349"/>
      <c r="G21" s="431"/>
      <c r="H21" s="406"/>
      <c r="I21" s="406"/>
      <c r="J21" s="407"/>
      <c r="K21" s="604"/>
      <c r="L21" s="604"/>
      <c r="M21" s="604"/>
      <c r="N21" s="406"/>
      <c r="O21" s="406"/>
      <c r="P21" s="406"/>
      <c r="Q21" s="408"/>
      <c r="R21" s="408"/>
      <c r="S21" s="409"/>
      <c r="T21" s="409"/>
      <c r="U21" s="71"/>
      <c r="V21" s="71"/>
      <c r="W21" s="623"/>
      <c r="X21" s="176"/>
      <c r="Y21" s="176"/>
      <c r="Z21" s="173"/>
      <c r="AA21" s="174"/>
      <c r="AB21" s="174"/>
    </row>
    <row r="22" spans="2:29" ht="38.25" customHeight="1" thickBot="1">
      <c r="B22" s="62"/>
      <c r="C22" s="619"/>
      <c r="D22" s="62"/>
      <c r="E22" s="62"/>
      <c r="F22" s="1326" t="s">
        <v>260</v>
      </c>
      <c r="G22" s="1326"/>
      <c r="H22" s="1326"/>
      <c r="I22" s="1362" t="s">
        <v>259</v>
      </c>
      <c r="J22" s="1362"/>
      <c r="K22" s="1362"/>
      <c r="L22" s="1326" t="s">
        <v>621</v>
      </c>
      <c r="M22" s="1326"/>
      <c r="N22" s="1326"/>
      <c r="O22" s="1326"/>
      <c r="P22" s="1327" t="s">
        <v>622</v>
      </c>
      <c r="Q22" s="1328"/>
      <c r="R22" s="1363" t="s">
        <v>623</v>
      </c>
      <c r="S22" s="1363"/>
      <c r="T22" s="1363"/>
      <c r="U22" s="1363"/>
      <c r="V22" s="1363"/>
      <c r="W22" s="623"/>
      <c r="X22" s="176"/>
      <c r="Y22" s="176"/>
      <c r="Z22" s="173"/>
      <c r="AA22" s="174"/>
      <c r="AB22" s="174"/>
    </row>
    <row r="23" spans="2:29" ht="17" thickBot="1">
      <c r="B23" s="62"/>
      <c r="C23" s="619"/>
      <c r="D23" s="1322" t="s">
        <v>624</v>
      </c>
      <c r="E23" s="1322"/>
      <c r="F23" s="1364" t="s">
        <v>1874</v>
      </c>
      <c r="G23" s="1323"/>
      <c r="H23" s="1323"/>
      <c r="I23" s="1365" t="s">
        <v>1875</v>
      </c>
      <c r="J23" s="1365"/>
      <c r="K23" s="1365"/>
      <c r="L23" s="1323"/>
      <c r="M23" s="1323"/>
      <c r="N23" s="1323"/>
      <c r="O23" s="1323"/>
      <c r="P23" s="1324">
        <v>41614</v>
      </c>
      <c r="Q23" s="1324"/>
      <c r="R23" s="1338"/>
      <c r="S23" s="1339"/>
      <c r="T23" s="1339"/>
      <c r="U23" s="1339"/>
      <c r="V23" s="1340"/>
      <c r="W23" s="627"/>
      <c r="X23" s="176"/>
      <c r="Y23" s="176"/>
      <c r="Z23" s="173"/>
      <c r="AA23" s="174"/>
      <c r="AB23" s="174"/>
    </row>
    <row r="24" spans="2:29" s="129" customFormat="1" ht="18.75" customHeight="1" thickBot="1">
      <c r="C24" s="619"/>
      <c r="D24" s="1322" t="s">
        <v>625</v>
      </c>
      <c r="E24" s="1322"/>
      <c r="F24" s="1336"/>
      <c r="G24" s="1284"/>
      <c r="H24" s="1284"/>
      <c r="I24" s="1337"/>
      <c r="J24" s="1337"/>
      <c r="K24" s="1337"/>
      <c r="L24" s="1284"/>
      <c r="M24" s="1284"/>
      <c r="N24" s="1284"/>
      <c r="O24" s="1284"/>
      <c r="P24" s="1333"/>
      <c r="Q24" s="1333"/>
      <c r="R24" s="1341"/>
      <c r="S24" s="1342"/>
      <c r="T24" s="1342"/>
      <c r="U24" s="1342"/>
      <c r="V24" s="1343"/>
      <c r="W24" s="627"/>
      <c r="X24" s="173"/>
      <c r="Y24" s="173"/>
      <c r="Z24" s="173"/>
    </row>
    <row r="25" spans="2:29" ht="17" thickBot="1">
      <c r="B25" s="62"/>
      <c r="C25" s="281"/>
      <c r="D25" s="1322" t="s">
        <v>627</v>
      </c>
      <c r="E25" s="1322"/>
      <c r="F25" s="1336"/>
      <c r="G25" s="1284"/>
      <c r="H25" s="1284"/>
      <c r="I25" s="1337"/>
      <c r="J25" s="1337"/>
      <c r="K25" s="1337"/>
      <c r="L25" s="1284"/>
      <c r="M25" s="1284"/>
      <c r="N25" s="1284"/>
      <c r="O25" s="1284"/>
      <c r="P25" s="1333"/>
      <c r="Q25" s="1333"/>
      <c r="R25" s="1344"/>
      <c r="S25" s="1345"/>
      <c r="T25" s="1345"/>
      <c r="U25" s="1345"/>
      <c r="V25" s="1346"/>
      <c r="W25" s="611"/>
      <c r="X25" s="173"/>
      <c r="Y25" s="173"/>
      <c r="Z25" s="173"/>
      <c r="AA25" s="174"/>
      <c r="AB25" s="174"/>
    </row>
    <row r="26" spans="2:29" ht="16">
      <c r="B26" s="62"/>
      <c r="C26" s="281"/>
      <c r="D26" s="410"/>
      <c r="E26" s="410"/>
      <c r="F26" s="411"/>
      <c r="G26" s="411"/>
      <c r="H26" s="411"/>
      <c r="I26" s="412"/>
      <c r="J26" s="412"/>
      <c r="K26" s="412"/>
      <c r="L26" s="411"/>
      <c r="M26" s="411"/>
      <c r="N26" s="411"/>
      <c r="O26" s="411"/>
      <c r="P26" s="413"/>
      <c r="Q26" s="413"/>
      <c r="R26" s="411"/>
      <c r="S26" s="411"/>
      <c r="T26" s="411"/>
      <c r="U26" s="411"/>
      <c r="V26" s="411"/>
      <c r="W26" s="611"/>
      <c r="X26" s="173"/>
      <c r="Y26" s="173"/>
      <c r="Z26" s="173"/>
      <c r="AA26" s="174"/>
      <c r="AB26" s="174"/>
    </row>
    <row r="27" spans="2:29" ht="16">
      <c r="B27" s="62"/>
      <c r="C27" s="281"/>
      <c r="D27" s="1366" t="s">
        <v>626</v>
      </c>
      <c r="E27" s="1366"/>
      <c r="F27" s="1366"/>
      <c r="G27" s="1366"/>
      <c r="H27" s="1366"/>
      <c r="I27" s="1367" t="s">
        <v>1876</v>
      </c>
      <c r="J27" s="1368"/>
      <c r="K27" s="1368"/>
      <c r="L27" s="1368"/>
      <c r="M27" s="1368"/>
      <c r="N27" s="1368"/>
      <c r="O27" s="1368"/>
      <c r="P27" s="1369"/>
      <c r="Q27" s="413"/>
      <c r="R27" s="411"/>
      <c r="S27" s="411"/>
      <c r="T27" s="411"/>
      <c r="U27" s="411"/>
      <c r="V27" s="411"/>
      <c r="W27" s="611"/>
      <c r="X27" s="173"/>
      <c r="Y27" s="173"/>
      <c r="Z27" s="173"/>
      <c r="AA27" s="174"/>
      <c r="AB27" s="174"/>
    </row>
    <row r="28" spans="2:29" ht="17" thickBot="1">
      <c r="B28" s="62"/>
      <c r="C28" s="271"/>
      <c r="D28" s="628"/>
      <c r="E28" s="629"/>
      <c r="F28" s="629"/>
      <c r="G28" s="629"/>
      <c r="H28" s="629"/>
      <c r="I28" s="630"/>
      <c r="J28" s="630"/>
      <c r="K28" s="630"/>
      <c r="L28" s="631"/>
      <c r="M28" s="630"/>
      <c r="N28" s="630"/>
      <c r="O28" s="630"/>
      <c r="P28" s="630"/>
      <c r="Q28" s="632"/>
      <c r="R28" s="632"/>
      <c r="S28" s="632"/>
      <c r="T28" s="633"/>
      <c r="U28" s="633"/>
      <c r="V28" s="633"/>
      <c r="W28" s="634"/>
      <c r="X28" s="173"/>
      <c r="Y28" s="173"/>
      <c r="Z28" s="173"/>
      <c r="AA28" s="174"/>
      <c r="AB28" s="174"/>
    </row>
    <row r="29" spans="2:29" ht="45.75" customHeight="1" thickBot="1">
      <c r="B29" s="105"/>
      <c r="C29" s="1357" t="s">
        <v>1468</v>
      </c>
      <c r="D29" s="1358"/>
      <c r="E29" s="1358"/>
      <c r="F29" s="1358"/>
      <c r="G29" s="1358"/>
      <c r="H29" s="1358"/>
      <c r="I29" s="1358"/>
      <c r="J29" s="1358"/>
      <c r="K29" s="1358"/>
      <c r="L29" s="1358"/>
      <c r="M29" s="1358"/>
      <c r="N29" s="1358"/>
      <c r="O29" s="1358"/>
      <c r="P29" s="1358"/>
      <c r="Q29" s="1358"/>
      <c r="R29" s="1358"/>
      <c r="S29" s="1358"/>
      <c r="T29" s="1358"/>
      <c r="U29" s="1358"/>
      <c r="V29" s="1358"/>
      <c r="W29" s="1359"/>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19" t="s">
        <v>3</v>
      </c>
      <c r="F31" s="1307" t="s">
        <v>24</v>
      </c>
      <c r="G31" s="1356"/>
      <c r="H31" s="419"/>
      <c r="I31" s="1307" t="s">
        <v>35</v>
      </c>
      <c r="J31" s="1308"/>
      <c r="K31" s="1308"/>
      <c r="L31" s="1309"/>
      <c r="M31" s="419" t="s">
        <v>3</v>
      </c>
      <c r="N31" s="1307" t="s">
        <v>25</v>
      </c>
      <c r="O31" s="1308"/>
      <c r="P31" s="1309"/>
      <c r="Q31" s="419" t="s">
        <v>3</v>
      </c>
      <c r="R31" s="1307" t="s">
        <v>79</v>
      </c>
      <c r="S31" s="1308"/>
      <c r="T31" s="164"/>
      <c r="U31" s="164"/>
      <c r="V31" s="164"/>
      <c r="W31" s="179"/>
      <c r="X31" s="129"/>
      <c r="Y31" s="129"/>
      <c r="Z31" s="129"/>
      <c r="AA31" s="177"/>
      <c r="AB31" s="129"/>
    </row>
    <row r="32" spans="2:29" s="62" customFormat="1" ht="16"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19" t="s">
        <v>1877</v>
      </c>
      <c r="F33" s="416" t="s">
        <v>30</v>
      </c>
      <c r="G33" s="417"/>
      <c r="H33" s="419" t="s">
        <v>3</v>
      </c>
      <c r="I33" s="1308" t="s">
        <v>1465</v>
      </c>
      <c r="J33" s="1308"/>
      <c r="K33" s="1308"/>
      <c r="L33" s="417"/>
      <c r="M33" s="419"/>
      <c r="N33" s="1307" t="s">
        <v>78</v>
      </c>
      <c r="O33" s="1308"/>
      <c r="P33" s="1309"/>
      <c r="Q33" s="419" t="s">
        <v>3</v>
      </c>
      <c r="R33" s="418" t="s">
        <v>598</v>
      </c>
      <c r="S33" s="68"/>
      <c r="T33" s="63"/>
      <c r="U33" s="63"/>
      <c r="V33" s="63"/>
      <c r="W33" s="179"/>
      <c r="X33" s="129"/>
      <c r="Y33" s="129"/>
      <c r="Z33" s="177"/>
      <c r="AA33" s="177"/>
      <c r="AB33" s="129"/>
    </row>
    <row r="34" spans="2:43" s="62" customFormat="1" ht="21" customHeight="1" thickBot="1">
      <c r="C34" s="182"/>
      <c r="D34" s="88"/>
      <c r="F34" s="193"/>
      <c r="G34" s="193"/>
      <c r="H34" s="164"/>
      <c r="I34" s="1308"/>
      <c r="J34" s="1308"/>
      <c r="K34" s="1308"/>
      <c r="L34" s="417"/>
      <c r="N34" s="193"/>
      <c r="O34" s="193"/>
      <c r="P34" s="193"/>
      <c r="Q34" s="63"/>
      <c r="S34" s="63"/>
      <c r="T34" s="63"/>
      <c r="U34" s="63"/>
      <c r="V34" s="63"/>
      <c r="W34" s="179"/>
      <c r="X34" s="177"/>
      <c r="Y34" s="177"/>
      <c r="Z34" s="177"/>
      <c r="AA34" s="129"/>
      <c r="AB34" s="129"/>
    </row>
    <row r="35" spans="2:43" s="62" customFormat="1" ht="17.25" customHeight="1" thickBot="1">
      <c r="C35" s="182"/>
      <c r="D35" s="77"/>
      <c r="E35" s="419" t="s">
        <v>3</v>
      </c>
      <c r="F35" s="1307" t="s">
        <v>34</v>
      </c>
      <c r="G35" s="1309"/>
      <c r="H35" s="419" t="s">
        <v>3</v>
      </c>
      <c r="I35" s="1307" t="s">
        <v>36</v>
      </c>
      <c r="J35" s="1308"/>
      <c r="K35" s="1308"/>
      <c r="L35" s="1309"/>
      <c r="M35" s="419"/>
      <c r="N35" s="1307" t="s">
        <v>40</v>
      </c>
      <c r="O35" s="1308"/>
      <c r="P35" s="1308"/>
      <c r="Q35" s="164"/>
      <c r="S35" s="63"/>
      <c r="T35" s="63"/>
      <c r="U35" s="63"/>
      <c r="V35" s="63"/>
      <c r="W35" s="179"/>
      <c r="X35" s="177"/>
      <c r="Y35" s="177"/>
      <c r="Z35" s="177"/>
      <c r="AA35" s="177"/>
      <c r="AB35" s="129"/>
    </row>
    <row r="36" spans="2:43" s="62" customFormat="1" ht="14" thickBot="1">
      <c r="C36" s="182"/>
      <c r="D36" s="191"/>
      <c r="E36" s="164"/>
      <c r="F36" s="417"/>
      <c r="G36" s="417"/>
      <c r="H36" s="164"/>
      <c r="I36" s="417"/>
      <c r="J36" s="193"/>
      <c r="K36" s="417"/>
      <c r="L36" s="417"/>
      <c r="M36" s="164"/>
      <c r="N36" s="417"/>
      <c r="O36" s="417"/>
      <c r="P36" s="193"/>
      <c r="Q36" s="63"/>
      <c r="S36" s="63"/>
      <c r="T36" s="63"/>
      <c r="U36" s="63"/>
      <c r="V36" s="63"/>
      <c r="W36" s="179"/>
      <c r="X36" s="177"/>
      <c r="Y36" s="129"/>
      <c r="Z36" s="129"/>
      <c r="AA36" s="129"/>
      <c r="AB36" s="129"/>
    </row>
    <row r="37" spans="2:43" s="62" customFormat="1" ht="17.25" customHeight="1" thickBot="1">
      <c r="C37" s="180"/>
      <c r="D37" s="77"/>
      <c r="E37" s="419" t="s">
        <v>3</v>
      </c>
      <c r="F37" s="1307" t="s">
        <v>39</v>
      </c>
      <c r="G37" s="1309"/>
      <c r="H37" s="419"/>
      <c r="I37" s="1307" t="s">
        <v>1466</v>
      </c>
      <c r="J37" s="1308"/>
      <c r="K37" s="1308"/>
      <c r="L37" s="1309"/>
      <c r="M37" s="419"/>
      <c r="N37" s="1307" t="s">
        <v>83</v>
      </c>
      <c r="O37" s="1308"/>
      <c r="P37" s="1308"/>
      <c r="Q37" s="76"/>
      <c r="R37" s="1262"/>
      <c r="S37" s="1262"/>
      <c r="T37" s="1262"/>
      <c r="U37" s="164"/>
      <c r="V37" s="164"/>
      <c r="W37" s="181"/>
      <c r="Z37" s="64"/>
      <c r="AA37" s="64"/>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17" t="s">
        <v>604</v>
      </c>
      <c r="J40" s="1318"/>
      <c r="K40" s="1318"/>
      <c r="L40" s="1318"/>
      <c r="M40" s="1318"/>
      <c r="N40" s="1319"/>
      <c r="O40" s="1317" t="s">
        <v>605</v>
      </c>
      <c r="P40" s="1318"/>
      <c r="Q40" s="1318"/>
      <c r="R40" s="1318"/>
      <c r="S40" s="1318"/>
      <c r="T40" s="1319"/>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06" t="s">
        <v>630</v>
      </c>
      <c r="J41" s="1305"/>
      <c r="K41" s="1260" t="s">
        <v>612</v>
      </c>
      <c r="L41" s="1305"/>
      <c r="M41" s="1260" t="s">
        <v>613</v>
      </c>
      <c r="N41" s="1261"/>
      <c r="O41" s="1306" t="s">
        <v>630</v>
      </c>
      <c r="P41" s="1305"/>
      <c r="Q41" s="1260" t="s">
        <v>612</v>
      </c>
      <c r="R41" s="1305"/>
      <c r="S41" s="1260" t="s">
        <v>613</v>
      </c>
      <c r="T41" s="1261"/>
      <c r="U41" s="1249" t="s">
        <v>64</v>
      </c>
      <c r="V41" s="1250"/>
      <c r="W41" s="179"/>
    </row>
    <row r="42" spans="2:43" s="62" customFormat="1" ht="82.5" customHeight="1">
      <c r="C42" s="182"/>
      <c r="D42" s="1251" t="s">
        <v>628</v>
      </c>
      <c r="E42" s="1252"/>
      <c r="F42" s="1252"/>
      <c r="G42" s="1252"/>
      <c r="H42" s="1253"/>
      <c r="I42" s="1254">
        <v>8</v>
      </c>
      <c r="J42" s="1255"/>
      <c r="K42" s="1255">
        <v>10</v>
      </c>
      <c r="L42" s="1255"/>
      <c r="M42" s="1255">
        <v>0</v>
      </c>
      <c r="N42" s="1255"/>
      <c r="O42" s="1255">
        <v>5</v>
      </c>
      <c r="P42" s="1255"/>
      <c r="Q42" s="1255">
        <v>20</v>
      </c>
      <c r="R42" s="1255"/>
      <c r="S42" s="1255">
        <v>0</v>
      </c>
      <c r="T42" s="1259"/>
      <c r="U42" s="1257">
        <f>SUM(I42:T42)</f>
        <v>43</v>
      </c>
      <c r="V42" s="1258"/>
      <c r="W42" s="179"/>
    </row>
    <row r="43" spans="2:43" s="62" customFormat="1" ht="70.5" customHeight="1" thickBot="1">
      <c r="C43" s="182"/>
      <c r="D43" s="1314" t="s">
        <v>629</v>
      </c>
      <c r="E43" s="1315"/>
      <c r="F43" s="1315"/>
      <c r="G43" s="1315"/>
      <c r="H43" s="1316"/>
      <c r="I43" s="1256">
        <v>10</v>
      </c>
      <c r="J43" s="1240"/>
      <c r="K43" s="1240">
        <v>62</v>
      </c>
      <c r="L43" s="1240"/>
      <c r="M43" s="1240">
        <v>100</v>
      </c>
      <c r="N43" s="1240"/>
      <c r="O43" s="1240">
        <v>10</v>
      </c>
      <c r="P43" s="1240"/>
      <c r="Q43" s="1240">
        <v>58</v>
      </c>
      <c r="R43" s="1240"/>
      <c r="S43" s="1240">
        <v>100</v>
      </c>
      <c r="T43" s="1271"/>
      <c r="U43" s="1257">
        <f>SUM(I43:T43)</f>
        <v>340</v>
      </c>
      <c r="V43" s="1258"/>
      <c r="W43" s="179"/>
    </row>
    <row r="44" spans="2:43" s="62" customFormat="1" ht="41.25" customHeight="1" thickBot="1">
      <c r="C44" s="182"/>
      <c r="D44" s="384"/>
      <c r="E44" s="384"/>
      <c r="F44" s="384"/>
      <c r="G44" s="384"/>
      <c r="H44" s="384"/>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41" t="s">
        <v>1469</v>
      </c>
      <c r="D45" s="1242"/>
      <c r="E45" s="1242"/>
      <c r="F45" s="1242"/>
      <c r="G45" s="1242"/>
      <c r="H45" s="1242"/>
      <c r="I45" s="1242"/>
      <c r="J45" s="1242"/>
      <c r="K45" s="1242"/>
      <c r="L45" s="1242"/>
      <c r="M45" s="1242"/>
      <c r="N45" s="1242"/>
      <c r="O45" s="1242"/>
      <c r="P45" s="1242"/>
      <c r="Q45" s="1242"/>
      <c r="R45" s="1242"/>
      <c r="S45" s="1242"/>
      <c r="T45" s="1242"/>
      <c r="U45" s="1242"/>
      <c r="V45" s="1242"/>
      <c r="W45" s="1243"/>
      <c r="X45" s="64"/>
      <c r="Y45" s="64"/>
      <c r="Z45" s="64"/>
      <c r="AA45" s="64"/>
    </row>
    <row r="46" spans="2:43" ht="39" customHeight="1" thickBot="1">
      <c r="B46" s="62"/>
      <c r="C46" s="607"/>
      <c r="D46" s="608"/>
      <c r="E46" s="608"/>
      <c r="F46" s="608"/>
      <c r="G46" s="608"/>
      <c r="H46" s="608"/>
      <c r="I46" s="608"/>
      <c r="J46" s="1275"/>
      <c r="K46" s="1275"/>
      <c r="L46" s="1275"/>
      <c r="M46" s="1275"/>
      <c r="N46" s="1275"/>
      <c r="O46" s="1275"/>
      <c r="P46" s="1275"/>
      <c r="Q46" s="1275"/>
      <c r="R46" s="1275"/>
      <c r="S46" s="1275"/>
      <c r="T46" s="1275"/>
      <c r="U46" s="609"/>
      <c r="V46" s="609"/>
      <c r="W46" s="610"/>
      <c r="X46" s="64"/>
      <c r="AA46" s="65"/>
    </row>
    <row r="47" spans="2:43" ht="22.5" customHeight="1">
      <c r="B47" s="62"/>
      <c r="C47" s="281"/>
      <c r="D47" s="1244"/>
      <c r="E47" s="1244"/>
      <c r="F47" s="1244"/>
      <c r="G47" s="63"/>
      <c r="H47" s="1245" t="s">
        <v>603</v>
      </c>
      <c r="I47" s="1246"/>
      <c r="J47" s="1222" t="s">
        <v>178</v>
      </c>
      <c r="K47" s="1223"/>
      <c r="L47" s="1223"/>
      <c r="M47" s="1224"/>
      <c r="N47" s="1222" t="s">
        <v>1485</v>
      </c>
      <c r="O47" s="1223"/>
      <c r="P47" s="1223"/>
      <c r="Q47" s="1224"/>
      <c r="R47" s="64"/>
      <c r="S47" s="64"/>
      <c r="T47" s="64"/>
      <c r="U47" s="64"/>
      <c r="V47" s="64"/>
      <c r="W47" s="611"/>
      <c r="X47" s="90"/>
      <c r="Y47" s="66"/>
      <c r="Z47" s="66"/>
    </row>
    <row r="48" spans="2:43">
      <c r="B48" s="62"/>
      <c r="C48" s="281"/>
      <c r="D48" s="1244"/>
      <c r="E48" s="1244"/>
      <c r="F48" s="1244"/>
      <c r="G48" s="63"/>
      <c r="H48" s="1247"/>
      <c r="I48" s="1248"/>
      <c r="J48" s="1225"/>
      <c r="K48" s="1226"/>
      <c r="L48" s="1226"/>
      <c r="M48" s="1227"/>
      <c r="N48" s="1225"/>
      <c r="O48" s="1226"/>
      <c r="P48" s="1226"/>
      <c r="Q48" s="1227"/>
      <c r="R48" s="64"/>
      <c r="S48" s="64"/>
      <c r="T48" s="64"/>
      <c r="U48" s="64"/>
      <c r="V48" s="64"/>
      <c r="W48" s="611"/>
      <c r="X48" s="90"/>
      <c r="Y48" s="66"/>
      <c r="Z48" s="66"/>
    </row>
    <row r="49" spans="2:27" ht="14" thickBot="1">
      <c r="B49" s="62"/>
      <c r="C49" s="281"/>
      <c r="D49" s="1244"/>
      <c r="E49" s="1244"/>
      <c r="F49" s="1244"/>
      <c r="G49" s="63"/>
      <c r="H49" s="1279" t="s">
        <v>65</v>
      </c>
      <c r="I49" s="1279"/>
      <c r="J49" s="1280" t="s">
        <v>65</v>
      </c>
      <c r="K49" s="1281"/>
      <c r="L49" s="1281" t="s">
        <v>66</v>
      </c>
      <c r="M49" s="1282"/>
      <c r="N49" s="1280" t="s">
        <v>65</v>
      </c>
      <c r="O49" s="1281"/>
      <c r="P49" s="1281" t="s">
        <v>66</v>
      </c>
      <c r="Q49" s="1282"/>
      <c r="R49" s="64"/>
      <c r="S49" s="64"/>
      <c r="T49" s="64"/>
      <c r="U49" s="64"/>
      <c r="V49" s="64"/>
      <c r="W49" s="611"/>
      <c r="X49" s="90"/>
      <c r="Y49" s="66"/>
      <c r="Z49" s="66"/>
    </row>
    <row r="50" spans="2:27" ht="28.5" customHeight="1" thickBot="1">
      <c r="B50" s="62"/>
      <c r="C50" s="281"/>
      <c r="D50" s="1263" t="s">
        <v>631</v>
      </c>
      <c r="E50" s="1264"/>
      <c r="F50" s="1264"/>
      <c r="G50" s="1265"/>
      <c r="H50" s="1238">
        <f>'6. Detailed Budget'!I26</f>
        <v>0</v>
      </c>
      <c r="I50" s="1239"/>
      <c r="J50" s="1238">
        <f>'6. Detailed Budget'!K26</f>
        <v>0</v>
      </c>
      <c r="K50" s="1239"/>
      <c r="L50" s="1238">
        <f>'6. Detailed Budget'!M26</f>
        <v>162.7906976744186</v>
      </c>
      <c r="M50" s="1239"/>
      <c r="N50" s="1238">
        <f>'6. Detailed Budget'!O26</f>
        <v>0</v>
      </c>
      <c r="O50" s="1239"/>
      <c r="P50" s="1238">
        <f>'6. Detailed Budget'!Q26</f>
        <v>0</v>
      </c>
      <c r="Q50" s="1239"/>
      <c r="R50" s="63"/>
      <c r="S50" s="1228" t="s">
        <v>1470</v>
      </c>
      <c r="T50" s="1229"/>
      <c r="U50" s="1229"/>
      <c r="V50" s="1230"/>
      <c r="W50" s="611"/>
      <c r="X50" s="90"/>
    </row>
    <row r="51" spans="2:27" ht="14.25" customHeight="1" thickBot="1">
      <c r="B51" s="62"/>
      <c r="C51" s="281"/>
      <c r="D51" s="1266" t="s">
        <v>67</v>
      </c>
      <c r="E51" s="1267"/>
      <c r="F51" s="1267"/>
      <c r="G51" s="1268"/>
      <c r="H51" s="1238">
        <f>'6. Detailed Budget'!I27</f>
        <v>0</v>
      </c>
      <c r="I51" s="1239"/>
      <c r="J51" s="1238">
        <f>'6. Detailed Budget'!K27</f>
        <v>0</v>
      </c>
      <c r="K51" s="1239"/>
      <c r="L51" s="1238">
        <f>'6. Detailed Budget'!M27</f>
        <v>29.069767441860463</v>
      </c>
      <c r="M51" s="1239"/>
      <c r="N51" s="1238">
        <f>'6. Detailed Budget'!O27</f>
        <v>0</v>
      </c>
      <c r="O51" s="1239"/>
      <c r="P51" s="1238">
        <f>'6. Detailed Budget'!Q27</f>
        <v>0</v>
      </c>
      <c r="Q51" s="1239"/>
      <c r="R51" s="420"/>
      <c r="S51" s="1231"/>
      <c r="T51" s="1232"/>
      <c r="U51" s="1232"/>
      <c r="V51" s="1233"/>
      <c r="W51" s="611"/>
      <c r="X51" s="90"/>
    </row>
    <row r="52" spans="2:27" ht="13.5" customHeight="1" thickBot="1">
      <c r="B52" s="62"/>
      <c r="C52" s="281"/>
      <c r="D52" s="1266" t="s">
        <v>68</v>
      </c>
      <c r="E52" s="1267"/>
      <c r="F52" s="1267"/>
      <c r="G52" s="1268"/>
      <c r="H52" s="1238">
        <f>'6. Detailed Budget'!I28</f>
        <v>2279.0697674418607</v>
      </c>
      <c r="I52" s="1239"/>
      <c r="J52" s="1238">
        <f>'6. Detailed Budget'!K28</f>
        <v>0</v>
      </c>
      <c r="K52" s="1239"/>
      <c r="L52" s="1238">
        <f>'6. Detailed Budget'!M28</f>
        <v>91.860465116279073</v>
      </c>
      <c r="M52" s="1239"/>
      <c r="N52" s="1238">
        <f>'6. Detailed Budget'!O28</f>
        <v>0</v>
      </c>
      <c r="O52" s="1239"/>
      <c r="P52" s="1238">
        <f>'6. Detailed Budget'!Q28</f>
        <v>0</v>
      </c>
      <c r="Q52" s="1239"/>
      <c r="R52" s="420"/>
      <c r="S52" s="1231"/>
      <c r="T52" s="1232"/>
      <c r="U52" s="1232"/>
      <c r="V52" s="1233"/>
      <c r="W52" s="611"/>
      <c r="X52" s="90"/>
    </row>
    <row r="53" spans="2:27" ht="15.75" customHeight="1" thickBot="1">
      <c r="B53" s="62"/>
      <c r="C53" s="281"/>
      <c r="D53" s="1266" t="s">
        <v>69</v>
      </c>
      <c r="E53" s="1267"/>
      <c r="F53" s="1267"/>
      <c r="G53" s="1268"/>
      <c r="H53" s="1238">
        <f>'6. Detailed Budget'!I29</f>
        <v>0</v>
      </c>
      <c r="I53" s="1239"/>
      <c r="J53" s="1238">
        <f>'6. Detailed Budget'!K29</f>
        <v>0</v>
      </c>
      <c r="K53" s="1239"/>
      <c r="L53" s="1238">
        <f>'6. Detailed Budget'!M29</f>
        <v>174.41860465116278</v>
      </c>
      <c r="M53" s="1239"/>
      <c r="N53" s="1238">
        <f>'6. Detailed Budget'!O29</f>
        <v>0</v>
      </c>
      <c r="O53" s="1239"/>
      <c r="P53" s="1238">
        <f>'6. Detailed Budget'!Q29</f>
        <v>0</v>
      </c>
      <c r="Q53" s="1239"/>
      <c r="R53" s="420"/>
      <c r="S53" s="1231"/>
      <c r="T53" s="1232"/>
      <c r="U53" s="1232"/>
      <c r="V53" s="1233"/>
      <c r="W53" s="611"/>
      <c r="X53" s="90"/>
    </row>
    <row r="54" spans="2:27" ht="22.5" customHeight="1" thickBot="1">
      <c r="B54" s="62"/>
      <c r="C54" s="281"/>
      <c r="D54" s="1272" t="s">
        <v>596</v>
      </c>
      <c r="E54" s="1273"/>
      <c r="F54" s="1273"/>
      <c r="G54" s="1274"/>
      <c r="H54" s="1238">
        <f>'6. Detailed Budget'!I30</f>
        <v>0</v>
      </c>
      <c r="I54" s="1239"/>
      <c r="J54" s="1238">
        <f>'6. Detailed Budget'!K30</f>
        <v>0</v>
      </c>
      <c r="K54" s="1239"/>
      <c r="L54" s="1238">
        <f>'6. Detailed Budget'!M30</f>
        <v>0</v>
      </c>
      <c r="M54" s="1239"/>
      <c r="N54" s="1238">
        <f>'6. Detailed Budget'!O30</f>
        <v>0</v>
      </c>
      <c r="O54" s="1239"/>
      <c r="P54" s="1238">
        <f>'6. Detailed Budget'!Q30</f>
        <v>0</v>
      </c>
      <c r="Q54" s="1239"/>
      <c r="R54" s="420"/>
      <c r="S54" s="1231"/>
      <c r="T54" s="1232"/>
      <c r="U54" s="1232"/>
      <c r="V54" s="1233"/>
      <c r="W54" s="611"/>
      <c r="X54" s="90"/>
    </row>
    <row r="55" spans="2:27" ht="14" thickBot="1">
      <c r="B55" s="62"/>
      <c r="C55" s="281"/>
      <c r="D55" s="1266" t="s">
        <v>652</v>
      </c>
      <c r="E55" s="1267"/>
      <c r="F55" s="1267"/>
      <c r="G55" s="1268"/>
      <c r="H55" s="1238">
        <f>'6. Detailed Budget'!I31</f>
        <v>0</v>
      </c>
      <c r="I55" s="1239"/>
      <c r="J55" s="1238">
        <f>'6. Detailed Budget'!K31</f>
        <v>116.27906976744185</v>
      </c>
      <c r="K55" s="1239"/>
      <c r="L55" s="1238">
        <f>'6. Detailed Budget'!M31</f>
        <v>0</v>
      </c>
      <c r="M55" s="1239"/>
      <c r="N55" s="1238">
        <f>'6. Detailed Budget'!O31</f>
        <v>0</v>
      </c>
      <c r="O55" s="1239"/>
      <c r="P55" s="1238">
        <f>'6. Detailed Budget'!Q31</f>
        <v>0</v>
      </c>
      <c r="Q55" s="1239"/>
      <c r="R55" s="420"/>
      <c r="S55" s="1231"/>
      <c r="T55" s="1232"/>
      <c r="U55" s="1232"/>
      <c r="V55" s="1233"/>
      <c r="W55" s="611"/>
      <c r="X55" s="90"/>
    </row>
    <row r="56" spans="2:27" ht="14" thickBot="1">
      <c r="B56" s="62"/>
      <c r="C56" s="281"/>
      <c r="D56" s="1266" t="s">
        <v>71</v>
      </c>
      <c r="E56" s="1267"/>
      <c r="F56" s="1267"/>
      <c r="G56" s="1268"/>
      <c r="H56" s="1238">
        <f>'6. Detailed Budget'!I32</f>
        <v>0</v>
      </c>
      <c r="I56" s="1239"/>
      <c r="J56" s="1238">
        <f>'6. Detailed Budget'!K32</f>
        <v>251.16279069767441</v>
      </c>
      <c r="K56" s="1239"/>
      <c r="L56" s="1238">
        <f>'6. Detailed Budget'!M32</f>
        <v>0</v>
      </c>
      <c r="M56" s="1239"/>
      <c r="N56" s="1238">
        <f>'6. Detailed Budget'!O32</f>
        <v>0</v>
      </c>
      <c r="O56" s="1239"/>
      <c r="P56" s="1238">
        <f>'6. Detailed Budget'!Q32</f>
        <v>0</v>
      </c>
      <c r="Q56" s="1239"/>
      <c r="R56" s="420"/>
      <c r="S56" s="1234"/>
      <c r="T56" s="1235"/>
      <c r="U56" s="1235"/>
      <c r="V56" s="1236"/>
      <c r="W56" s="611"/>
      <c r="X56" s="90"/>
    </row>
    <row r="57" spans="2:27" ht="14" thickBot="1">
      <c r="B57" s="62"/>
      <c r="C57" s="281"/>
      <c r="D57" s="63"/>
      <c r="E57" s="63"/>
      <c r="F57" s="63"/>
      <c r="G57" s="63"/>
      <c r="H57" s="63"/>
      <c r="I57" s="63"/>
      <c r="J57" s="63"/>
      <c r="K57" s="63"/>
      <c r="L57" s="63"/>
      <c r="M57" s="63"/>
      <c r="N57" s="63"/>
      <c r="O57" s="63"/>
      <c r="P57" s="63"/>
      <c r="Q57" s="63"/>
      <c r="R57" s="976"/>
      <c r="S57" s="976"/>
      <c r="T57" s="976"/>
      <c r="U57" s="976"/>
      <c r="V57" s="976"/>
      <c r="W57" s="95"/>
      <c r="X57" s="64"/>
    </row>
    <row r="58" spans="2:27" ht="16" thickBot="1">
      <c r="B58" s="62"/>
      <c r="C58" s="281"/>
      <c r="D58" s="1266" t="s">
        <v>64</v>
      </c>
      <c r="E58" s="1267"/>
      <c r="F58" s="1267"/>
      <c r="G58" s="1268"/>
      <c r="H58" s="1269">
        <f>SUM(H50:I56)</f>
        <v>2279.0697674418607</v>
      </c>
      <c r="I58" s="1270"/>
      <c r="J58" s="1269">
        <f>SUM(J50:K56)</f>
        <v>367.44186046511629</v>
      </c>
      <c r="K58" s="1270"/>
      <c r="L58" s="1269">
        <f>SUM(L50:M56)</f>
        <v>458.1395348837209</v>
      </c>
      <c r="M58" s="1270"/>
      <c r="N58" s="1269">
        <f>SUM(N50:O56)</f>
        <v>0</v>
      </c>
      <c r="O58" s="1278"/>
      <c r="P58" s="1276">
        <f>SUM(P50:Q56)</f>
        <v>0</v>
      </c>
      <c r="Q58" s="1277"/>
      <c r="R58" s="398"/>
      <c r="S58" s="398"/>
      <c r="T58" s="398"/>
      <c r="U58" s="398"/>
      <c r="V58" s="398"/>
      <c r="W58" s="95"/>
      <c r="X58" s="74"/>
    </row>
    <row r="59" spans="2:27" ht="24.75" customHeight="1" thickBot="1">
      <c r="B59" s="62"/>
      <c r="C59" s="271"/>
      <c r="D59" s="612"/>
      <c r="E59" s="612"/>
      <c r="F59" s="612"/>
      <c r="G59" s="613"/>
      <c r="H59" s="613"/>
      <c r="I59" s="613"/>
      <c r="J59" s="613"/>
      <c r="K59" s="613"/>
      <c r="L59" s="613"/>
      <c r="M59" s="613"/>
      <c r="N59" s="613"/>
      <c r="O59" s="613"/>
      <c r="P59" s="613"/>
      <c r="Q59" s="614"/>
      <c r="R59" s="614"/>
      <c r="S59" s="614"/>
      <c r="T59" s="614"/>
      <c r="U59" s="614"/>
      <c r="V59" s="614"/>
      <c r="W59" s="396"/>
      <c r="X59" s="74"/>
    </row>
    <row r="60" spans="2:27" ht="39.75" customHeight="1" thickBot="1">
      <c r="B60" s="62"/>
      <c r="C60" s="1289" t="s">
        <v>632</v>
      </c>
      <c r="D60" s="1290"/>
      <c r="E60" s="1290"/>
      <c r="F60" s="1290"/>
      <c r="G60" s="1290"/>
      <c r="H60" s="1290"/>
      <c r="I60" s="1290"/>
      <c r="J60" s="1290"/>
      <c r="K60" s="1290"/>
      <c r="L60" s="1290"/>
      <c r="M60" s="1290"/>
      <c r="N60" s="1290"/>
      <c r="O60" s="1290"/>
      <c r="P60" s="1290"/>
      <c r="Q60" s="1290"/>
      <c r="R60" s="1290"/>
      <c r="S60" s="1290"/>
      <c r="T60" s="1290"/>
      <c r="U60" s="1290"/>
      <c r="V60" s="1290"/>
      <c r="W60" s="1291"/>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49" t="s">
        <v>603</v>
      </c>
      <c r="I62" s="1300"/>
      <c r="J62" s="1300"/>
      <c r="K62" s="1300"/>
      <c r="L62" s="1300"/>
      <c r="M62" s="1300" t="s">
        <v>178</v>
      </c>
      <c r="N62" s="1300"/>
      <c r="O62" s="1300"/>
      <c r="P62" s="1300"/>
      <c r="Q62" s="1300"/>
      <c r="R62" s="1301" t="s">
        <v>1471</v>
      </c>
      <c r="S62" s="1300"/>
      <c r="T62" s="1300"/>
      <c r="U62" s="1300"/>
      <c r="V62" s="1250"/>
      <c r="W62" s="183"/>
      <c r="X62" s="74"/>
      <c r="Y62" s="74"/>
      <c r="Z62" s="74"/>
      <c r="AA62" s="74"/>
    </row>
    <row r="63" spans="2:27" ht="13">
      <c r="B63" s="62"/>
      <c r="C63" s="182"/>
      <c r="D63" s="1292" t="s">
        <v>73</v>
      </c>
      <c r="E63" s="1293"/>
      <c r="F63" s="1293"/>
      <c r="G63" s="1294"/>
      <c r="H63" s="1299"/>
      <c r="I63" s="1284"/>
      <c r="J63" s="1284"/>
      <c r="K63" s="1284"/>
      <c r="L63" s="1284"/>
      <c r="M63" s="1284" t="s">
        <v>1898</v>
      </c>
      <c r="N63" s="1284"/>
      <c r="O63" s="1284"/>
      <c r="P63" s="1284"/>
      <c r="Q63" s="1284"/>
      <c r="R63" s="1284"/>
      <c r="S63" s="1284"/>
      <c r="T63" s="1284"/>
      <c r="U63" s="1284"/>
      <c r="V63" s="1285"/>
      <c r="W63" s="179"/>
      <c r="AA63" s="65"/>
    </row>
    <row r="64" spans="2:27" ht="13">
      <c r="B64" s="62"/>
      <c r="C64" s="182"/>
      <c r="D64" s="1296" t="s">
        <v>67</v>
      </c>
      <c r="E64" s="1297"/>
      <c r="F64" s="1297"/>
      <c r="G64" s="1298"/>
      <c r="H64" s="1299"/>
      <c r="I64" s="1284"/>
      <c r="J64" s="1284"/>
      <c r="K64" s="1284"/>
      <c r="L64" s="1284"/>
      <c r="M64" s="1284" t="s">
        <v>1886</v>
      </c>
      <c r="N64" s="1284"/>
      <c r="O64" s="1284"/>
      <c r="P64" s="1284"/>
      <c r="Q64" s="1284"/>
      <c r="R64" s="1284"/>
      <c r="S64" s="1284"/>
      <c r="T64" s="1284"/>
      <c r="U64" s="1284"/>
      <c r="V64" s="1285"/>
      <c r="W64" s="179"/>
      <c r="AA64" s="65"/>
    </row>
    <row r="65" spans="2:27" ht="13">
      <c r="B65" s="62"/>
      <c r="C65" s="182"/>
      <c r="D65" s="1296" t="s">
        <v>74</v>
      </c>
      <c r="E65" s="1297"/>
      <c r="F65" s="1297"/>
      <c r="G65" s="1298"/>
      <c r="H65" s="1299" t="s">
        <v>1899</v>
      </c>
      <c r="I65" s="1284"/>
      <c r="J65" s="1284"/>
      <c r="K65" s="1284"/>
      <c r="L65" s="1284"/>
      <c r="M65" s="1284" t="s">
        <v>1900</v>
      </c>
      <c r="N65" s="1284"/>
      <c r="O65" s="1284"/>
      <c r="P65" s="1284"/>
      <c r="Q65" s="1284"/>
      <c r="R65" s="1284"/>
      <c r="S65" s="1284"/>
      <c r="T65" s="1284"/>
      <c r="U65" s="1284"/>
      <c r="V65" s="1285"/>
      <c r="W65" s="179"/>
      <c r="Y65" s="64"/>
      <c r="AA65" s="65"/>
    </row>
    <row r="66" spans="2:27" ht="13">
      <c r="B66" s="62"/>
      <c r="C66" s="182"/>
      <c r="D66" s="1296" t="s">
        <v>69</v>
      </c>
      <c r="E66" s="1297"/>
      <c r="F66" s="1297"/>
      <c r="G66" s="1298"/>
      <c r="H66" s="1299"/>
      <c r="I66" s="1284"/>
      <c r="J66" s="1284"/>
      <c r="K66" s="1284"/>
      <c r="L66" s="1284"/>
      <c r="M66" s="1284" t="s">
        <v>1896</v>
      </c>
      <c r="N66" s="1284"/>
      <c r="O66" s="1284"/>
      <c r="P66" s="1284"/>
      <c r="Q66" s="1284"/>
      <c r="R66" s="1284"/>
      <c r="S66" s="1284"/>
      <c r="T66" s="1284"/>
      <c r="U66" s="1284"/>
      <c r="V66" s="1285"/>
      <c r="W66" s="179"/>
      <c r="AA66" s="65"/>
    </row>
    <row r="67" spans="2:27" ht="13">
      <c r="B67" s="62"/>
      <c r="C67" s="182"/>
      <c r="D67" s="1296" t="s">
        <v>75</v>
      </c>
      <c r="E67" s="1297"/>
      <c r="F67" s="1297"/>
      <c r="G67" s="1298"/>
      <c r="H67" s="1299"/>
      <c r="I67" s="1284"/>
      <c r="J67" s="1284"/>
      <c r="K67" s="1284"/>
      <c r="L67" s="1284"/>
      <c r="M67" s="1284"/>
      <c r="N67" s="1284"/>
      <c r="O67" s="1284"/>
      <c r="P67" s="1284"/>
      <c r="Q67" s="1284"/>
      <c r="R67" s="1284"/>
      <c r="S67" s="1284"/>
      <c r="T67" s="1284"/>
      <c r="U67" s="1284"/>
      <c r="V67" s="1285"/>
      <c r="W67" s="179"/>
      <c r="AA67" s="65"/>
    </row>
    <row r="68" spans="2:27" ht="13">
      <c r="B68" s="62"/>
      <c r="C68" s="182"/>
      <c r="D68" s="1296" t="s">
        <v>652</v>
      </c>
      <c r="E68" s="1297"/>
      <c r="F68" s="1297"/>
      <c r="G68" s="1298"/>
      <c r="H68" s="1299"/>
      <c r="I68" s="1284"/>
      <c r="J68" s="1284"/>
      <c r="K68" s="1284"/>
      <c r="L68" s="1284"/>
      <c r="M68" s="1284" t="s">
        <v>1897</v>
      </c>
      <c r="N68" s="1284"/>
      <c r="O68" s="1284"/>
      <c r="P68" s="1284"/>
      <c r="Q68" s="1284"/>
      <c r="R68" s="1286"/>
      <c r="S68" s="1284"/>
      <c r="T68" s="1284"/>
      <c r="U68" s="1284"/>
      <c r="V68" s="1285"/>
      <c r="W68" s="179"/>
      <c r="AA68" s="65"/>
    </row>
    <row r="69" spans="2:27" ht="14" thickBot="1">
      <c r="B69" s="62"/>
      <c r="C69" s="182"/>
      <c r="D69" s="1302" t="s">
        <v>76</v>
      </c>
      <c r="E69" s="1303"/>
      <c r="F69" s="1303"/>
      <c r="G69" s="1304"/>
      <c r="H69" s="1295"/>
      <c r="I69" s="1287"/>
      <c r="J69" s="1287"/>
      <c r="K69" s="1287"/>
      <c r="L69" s="1287"/>
      <c r="M69" s="1287"/>
      <c r="N69" s="1287"/>
      <c r="O69" s="1287"/>
      <c r="P69" s="1287"/>
      <c r="Q69" s="1287"/>
      <c r="R69" s="1287"/>
      <c r="S69" s="1287"/>
      <c r="T69" s="1287"/>
      <c r="U69" s="1287"/>
      <c r="V69" s="1288"/>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83"/>
      <c r="F73" s="1283"/>
      <c r="G73" s="1283"/>
      <c r="H73" s="63"/>
      <c r="I73" s="63"/>
      <c r="J73" s="63"/>
      <c r="K73" s="63"/>
      <c r="L73" s="63"/>
      <c r="M73" s="63"/>
      <c r="N73" s="63"/>
      <c r="O73" s="33"/>
      <c r="P73" s="1283"/>
      <c r="Q73" s="1283"/>
      <c r="R73" s="1283"/>
      <c r="S73" s="1283"/>
      <c r="T73" s="1283"/>
      <c r="U73" s="381"/>
      <c r="V73" s="381"/>
      <c r="W73" s="64"/>
    </row>
    <row r="74" spans="2:27" ht="12.75" customHeight="1">
      <c r="C74" s="63"/>
      <c r="D74" s="63"/>
      <c r="E74" s="1283"/>
      <c r="F74" s="1283"/>
      <c r="G74" s="1283"/>
      <c r="H74" s="63"/>
      <c r="I74" s="63"/>
      <c r="J74" s="63"/>
      <c r="K74" s="63"/>
      <c r="L74" s="63"/>
      <c r="M74" s="63"/>
      <c r="N74" s="63"/>
      <c r="O74" s="63"/>
      <c r="P74" s="1283"/>
      <c r="Q74" s="1283"/>
      <c r="R74" s="1283"/>
      <c r="S74" s="1283"/>
      <c r="T74" s="1283"/>
      <c r="U74" s="381"/>
      <c r="V74" s="381"/>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
    <protectedRange sqref="AD42:AK43" name=""/>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rowBreaks count="1" manualBreakCount="1">
    <brk id="39" min="2" max="22" man="1"/>
  </rowBreaks>
  <colBreaks count="1" manualBreakCount="1">
    <brk id="2" max="1048575" man="1"/>
  </colBreaks>
  <drawing r:id="rId1"/>
  <legacyDrawing r:id="rId2"/>
  <extLst>
    <ext xmlns:x14="http://schemas.microsoft.com/office/spreadsheetml/2009/9/main" uri="{CCE6A557-97BC-4b89-ADB6-D9C93CAAB3DF}">
      <x14:dataValidations xmlns:xm="http://schemas.microsoft.com/office/excel/2006/main" xWindow="467" yWindow="291" count="2">
        <x14:dataValidation type="list" allowBlank="1" showInputMessage="1" showErrorMessage="1">
          <x14:formula1>
            <xm:f>Lookup!$L$1:$L$5</xm:f>
          </x14:formula1>
          <xm:sqref>H6:M7</xm:sqref>
        </x14:dataValidation>
        <x14:dataValidation type="list" allowBlank="1" showInputMessage="1" showErrorMessage="1">
          <x14:formula1>
            <xm:f>Lookup!T23:T28</xm:f>
          </x14:formula1>
          <xm:sqref>L23:O25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abSelected="1" workbookViewId="0">
      <selection activeCell="J14" sqref="J14:S14"/>
    </sheetView>
  </sheetViews>
  <sheetFormatPr baseColWidth="10" defaultColWidth="9.1640625" defaultRowHeight="12" x14ac:dyDescent="0"/>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3:23" ht="11.25" customHeight="1" thickBot="1">
      <c r="C1" s="77"/>
      <c r="D1" s="77"/>
      <c r="E1" s="1389"/>
      <c r="F1" s="1389"/>
      <c r="G1" s="1389"/>
      <c r="H1" s="1389"/>
      <c r="I1" s="1389"/>
      <c r="J1" s="1389"/>
      <c r="K1" s="1389"/>
      <c r="L1" s="1389"/>
      <c r="M1" s="1389"/>
      <c r="N1" s="63"/>
      <c r="O1" s="1390"/>
      <c r="P1" s="1390"/>
      <c r="Q1" s="1390"/>
      <c r="R1" s="1390"/>
      <c r="S1" s="63"/>
      <c r="T1" s="63"/>
    </row>
    <row r="2" spans="3:23" ht="23.25" customHeight="1" thickBot="1">
      <c r="C2" s="1403" t="s">
        <v>1428</v>
      </c>
      <c r="D2" s="1404"/>
      <c r="E2" s="1404"/>
      <c r="F2" s="1404"/>
      <c r="G2" s="1404"/>
      <c r="H2" s="1404"/>
      <c r="I2" s="1404"/>
      <c r="J2" s="1404"/>
      <c r="K2" s="1404"/>
      <c r="L2" s="1404"/>
      <c r="M2" s="1404"/>
      <c r="N2" s="1404"/>
      <c r="O2" s="1404"/>
      <c r="P2" s="1404"/>
      <c r="Q2" s="1404"/>
      <c r="R2" s="1404"/>
      <c r="S2" s="1404"/>
      <c r="T2" s="1405"/>
    </row>
    <row r="3" spans="3:23" ht="23.25" customHeight="1" thickBot="1">
      <c r="C3" s="1406" t="s">
        <v>606</v>
      </c>
      <c r="D3" s="1407"/>
      <c r="E3" s="1407"/>
      <c r="F3" s="1407"/>
      <c r="G3" s="1407"/>
      <c r="H3" s="1407"/>
      <c r="I3" s="1407"/>
      <c r="J3" s="1407"/>
      <c r="K3" s="1407"/>
      <c r="L3" s="1407"/>
      <c r="M3" s="1407"/>
      <c r="N3" s="1407"/>
      <c r="O3" s="1407"/>
      <c r="P3" s="1407"/>
      <c r="Q3" s="1407"/>
      <c r="R3" s="1407"/>
      <c r="S3" s="1407"/>
      <c r="T3" s="1408"/>
    </row>
    <row r="4" spans="3:23" ht="24" customHeight="1" thickBot="1">
      <c r="C4" s="281"/>
      <c r="D4" s="77"/>
      <c r="E4" s="62"/>
      <c r="F4" s="62"/>
      <c r="G4" s="62"/>
      <c r="H4" s="62"/>
      <c r="I4" s="62"/>
      <c r="J4" s="62"/>
      <c r="K4" s="62"/>
      <c r="L4" s="62"/>
      <c r="M4" s="62"/>
      <c r="N4" s="62"/>
      <c r="O4" s="62"/>
      <c r="P4" s="62"/>
      <c r="Q4" s="62"/>
      <c r="R4" s="62"/>
      <c r="S4" s="62"/>
      <c r="T4" s="95"/>
    </row>
    <row r="5" spans="3:23" ht="24" customHeight="1">
      <c r="C5" s="281"/>
      <c r="D5" s="1402" t="s">
        <v>367</v>
      </c>
      <c r="E5" s="1396" t="s">
        <v>1472</v>
      </c>
      <c r="F5" s="1397"/>
      <c r="G5" s="1397"/>
      <c r="H5" s="1397"/>
      <c r="I5" s="1397"/>
      <c r="J5" s="1397"/>
      <c r="K5" s="1397"/>
      <c r="L5" s="1397"/>
      <c r="M5" s="1397"/>
      <c r="N5" s="1397"/>
      <c r="O5" s="1397"/>
      <c r="P5" s="1397"/>
      <c r="Q5" s="1397"/>
      <c r="R5" s="1397"/>
      <c r="S5" s="1398"/>
      <c r="T5" s="392"/>
      <c r="U5" s="389"/>
      <c r="V5" s="389"/>
    </row>
    <row r="6" spans="3:23" ht="13.5" customHeight="1" thickBot="1">
      <c r="C6" s="281"/>
      <c r="D6" s="1402"/>
      <c r="E6" s="1399"/>
      <c r="F6" s="1400"/>
      <c r="G6" s="1400"/>
      <c r="H6" s="1400"/>
      <c r="I6" s="1400"/>
      <c r="J6" s="1400"/>
      <c r="K6" s="1400"/>
      <c r="L6" s="1400"/>
      <c r="M6" s="1400"/>
      <c r="N6" s="1400"/>
      <c r="O6" s="1400"/>
      <c r="P6" s="1400"/>
      <c r="Q6" s="1400"/>
      <c r="R6" s="1400"/>
      <c r="S6" s="1401"/>
      <c r="T6" s="392"/>
      <c r="U6" s="389"/>
      <c r="V6" s="389"/>
    </row>
    <row r="7" spans="3:23" ht="24" customHeight="1" thickBot="1">
      <c r="C7" s="281"/>
      <c r="D7" s="77"/>
      <c r="E7" s="390"/>
      <c r="F7" s="391"/>
      <c r="G7" s="391"/>
      <c r="H7" s="391"/>
      <c r="I7" s="391"/>
      <c r="J7" s="391"/>
      <c r="K7" s="391"/>
      <c r="L7" s="391"/>
      <c r="M7" s="391"/>
      <c r="N7" s="391"/>
      <c r="O7" s="391"/>
      <c r="P7" s="391"/>
      <c r="Q7" s="391"/>
      <c r="R7" s="391"/>
      <c r="S7" s="391"/>
      <c r="T7" s="95"/>
    </row>
    <row r="8" spans="3:23" ht="198.75" customHeight="1" thickBot="1">
      <c r="C8" s="281"/>
      <c r="D8" s="202" t="s">
        <v>379</v>
      </c>
      <c r="E8" s="1381" t="s">
        <v>1473</v>
      </c>
      <c r="F8" s="1382"/>
      <c r="G8" s="1382"/>
      <c r="H8" s="1382"/>
      <c r="I8" s="1382"/>
      <c r="J8" s="1383" t="s">
        <v>1915</v>
      </c>
      <c r="K8" s="1383"/>
      <c r="L8" s="1383"/>
      <c r="M8" s="1383"/>
      <c r="N8" s="1383"/>
      <c r="O8" s="1383"/>
      <c r="P8" s="1383"/>
      <c r="Q8" s="1383"/>
      <c r="R8" s="1383"/>
      <c r="S8" s="1384"/>
      <c r="T8" s="95"/>
      <c r="W8" s="397"/>
    </row>
    <row r="9" spans="3:23" ht="200" customHeight="1" thickBot="1">
      <c r="C9" s="281"/>
      <c r="D9" s="202" t="s">
        <v>378</v>
      </c>
      <c r="E9" s="1391" t="s">
        <v>633</v>
      </c>
      <c r="F9" s="1392"/>
      <c r="G9" s="1392"/>
      <c r="H9" s="1392"/>
      <c r="I9" s="1393"/>
      <c r="J9" s="1394" t="s">
        <v>1916</v>
      </c>
      <c r="K9" s="1394"/>
      <c r="L9" s="1394"/>
      <c r="M9" s="1394"/>
      <c r="N9" s="1394"/>
      <c r="O9" s="1394"/>
      <c r="P9" s="1394"/>
      <c r="Q9" s="1394"/>
      <c r="R9" s="1394"/>
      <c r="S9" s="1395"/>
      <c r="T9" s="95"/>
    </row>
    <row r="10" spans="3:23" ht="200" customHeight="1" thickBot="1">
      <c r="C10" s="281"/>
      <c r="D10" s="202" t="s">
        <v>361</v>
      </c>
      <c r="E10" s="1386" t="s">
        <v>380</v>
      </c>
      <c r="F10" s="1387"/>
      <c r="G10" s="1387"/>
      <c r="H10" s="1387"/>
      <c r="I10" s="1388"/>
      <c r="J10" s="1383" t="s">
        <v>1917</v>
      </c>
      <c r="K10" s="1383"/>
      <c r="L10" s="1383"/>
      <c r="M10" s="1383"/>
      <c r="N10" s="1383"/>
      <c r="O10" s="1383"/>
      <c r="P10" s="1383"/>
      <c r="Q10" s="1383"/>
      <c r="R10" s="1383"/>
      <c r="S10" s="1384"/>
      <c r="T10" s="95"/>
    </row>
    <row r="11" spans="3:23" ht="200" customHeight="1" thickBot="1">
      <c r="C11" s="281"/>
      <c r="D11" s="202" t="s">
        <v>382</v>
      </c>
      <c r="E11" s="1386" t="s">
        <v>381</v>
      </c>
      <c r="F11" s="1387"/>
      <c r="G11" s="1387"/>
      <c r="H11" s="1387"/>
      <c r="I11" s="1388"/>
      <c r="J11" s="1383" t="s">
        <v>1918</v>
      </c>
      <c r="K11" s="1383"/>
      <c r="L11" s="1383"/>
      <c r="M11" s="1383"/>
      <c r="N11" s="1383"/>
      <c r="O11" s="1383"/>
      <c r="P11" s="1383"/>
      <c r="Q11" s="1383"/>
      <c r="R11" s="1383"/>
      <c r="S11" s="1384"/>
      <c r="T11" s="95"/>
    </row>
    <row r="12" spans="3:23" ht="200" customHeight="1" thickBot="1">
      <c r="C12" s="281"/>
      <c r="D12" s="202" t="s">
        <v>362</v>
      </c>
      <c r="E12" s="1391" t="s">
        <v>599</v>
      </c>
      <c r="F12" s="1412"/>
      <c r="G12" s="1412"/>
      <c r="H12" s="1412"/>
      <c r="I12" s="1413"/>
      <c r="J12" s="1414" t="s">
        <v>1919</v>
      </c>
      <c r="K12" s="1415"/>
      <c r="L12" s="1415"/>
      <c r="M12" s="1415"/>
      <c r="N12" s="1415"/>
      <c r="O12" s="1415"/>
      <c r="P12" s="1415"/>
      <c r="Q12" s="1415"/>
      <c r="R12" s="1415"/>
      <c r="S12" s="1416"/>
      <c r="T12" s="95"/>
    </row>
    <row r="13" spans="3:23" ht="200" customHeight="1" thickBot="1">
      <c r="C13" s="281"/>
      <c r="D13" s="202" t="s">
        <v>363</v>
      </c>
      <c r="E13" s="1386" t="s">
        <v>280</v>
      </c>
      <c r="F13" s="1387"/>
      <c r="G13" s="1387"/>
      <c r="H13" s="1387"/>
      <c r="I13" s="1388"/>
      <c r="J13" s="1420" t="s">
        <v>1920</v>
      </c>
      <c r="K13" s="1421"/>
      <c r="L13" s="1421"/>
      <c r="M13" s="1421"/>
      <c r="N13" s="1421"/>
      <c r="O13" s="1421"/>
      <c r="P13" s="1421"/>
      <c r="Q13" s="1421"/>
      <c r="R13" s="1421"/>
      <c r="S13" s="1422"/>
      <c r="T13" s="95"/>
    </row>
    <row r="14" spans="3:23" ht="200" customHeight="1" thickBot="1">
      <c r="C14" s="281"/>
      <c r="D14" s="202" t="s">
        <v>364</v>
      </c>
      <c r="E14" s="1409" t="s">
        <v>600</v>
      </c>
      <c r="F14" s="1410"/>
      <c r="G14" s="1410"/>
      <c r="H14" s="1410"/>
      <c r="I14" s="1411"/>
      <c r="J14" s="1417" t="s">
        <v>1921</v>
      </c>
      <c r="K14" s="1418"/>
      <c r="L14" s="1418"/>
      <c r="M14" s="1418"/>
      <c r="N14" s="1418"/>
      <c r="O14" s="1418"/>
      <c r="P14" s="1418"/>
      <c r="Q14" s="1418"/>
      <c r="R14" s="1418"/>
      <c r="S14" s="1419"/>
      <c r="T14" s="95"/>
    </row>
    <row r="15" spans="3:23" ht="13" thickBot="1">
      <c r="C15" s="271"/>
      <c r="D15" s="272"/>
      <c r="E15" s="393"/>
      <c r="F15" s="394"/>
      <c r="G15" s="395"/>
      <c r="H15" s="395"/>
      <c r="I15" s="395"/>
      <c r="J15" s="395"/>
      <c r="K15" s="395"/>
      <c r="L15" s="395"/>
      <c r="M15" s="395"/>
      <c r="N15" s="395"/>
      <c r="O15" s="395"/>
      <c r="P15" s="395"/>
      <c r="Q15" s="395"/>
      <c r="R15" s="395"/>
      <c r="S15" s="395"/>
      <c r="T15" s="396"/>
    </row>
    <row r="17" spans="5:22" ht="12.75" customHeight="1">
      <c r="E17" s="1385"/>
      <c r="F17" s="1385"/>
      <c r="G17" s="1385"/>
      <c r="H17" s="1385"/>
      <c r="I17" s="1385"/>
      <c r="J17" s="1385"/>
      <c r="K17" s="5"/>
      <c r="L17" s="5"/>
      <c r="M17" s="5"/>
      <c r="N17" s="5"/>
      <c r="O17" s="5"/>
      <c r="P17" s="5"/>
      <c r="R17" s="1380"/>
      <c r="S17" s="1380"/>
      <c r="T17" s="53"/>
      <c r="U17" s="53"/>
      <c r="V17" s="89"/>
    </row>
    <row r="18" spans="5:22">
      <c r="E18" s="1385"/>
      <c r="F18" s="1385"/>
      <c r="G18" s="1385"/>
      <c r="H18" s="1385"/>
      <c r="I18" s="1385"/>
      <c r="J18" s="1385"/>
      <c r="Q18" s="53"/>
      <c r="R18" s="1380"/>
      <c r="S18" s="1380"/>
      <c r="T18" s="53"/>
      <c r="U18" s="53"/>
    </row>
  </sheetData>
  <sheetProtection sheet="1" formatCells="0" formatColumns="0" formatRows="0" selectLockedCells="1"/>
  <protectedRanges>
    <protectedRange sqref="J8:S14" name=""/>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orientation="portrait" horizontalDpi="4294967292" verticalDpi="4294967292"/>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C000"/>
    <pageSetUpPr fitToPage="1"/>
  </sheetPr>
  <dimension ref="C1:X26"/>
  <sheetViews>
    <sheetView topLeftCell="A5" zoomScale="125" zoomScaleNormal="125" zoomScaleSheetLayoutView="100" zoomScalePageLayoutView="125" workbookViewId="0">
      <selection activeCell="G20" sqref="G20:J20"/>
    </sheetView>
  </sheetViews>
  <sheetFormatPr baseColWidth="10" defaultColWidth="9.1640625" defaultRowHeight="14" x14ac:dyDescent="0"/>
  <cols>
    <col min="1" max="1" width="2.83203125" style="356" customWidth="1"/>
    <col min="2" max="2" width="32" style="356" customWidth="1"/>
    <col min="3" max="3" width="14.33203125" style="356" customWidth="1"/>
    <col min="4" max="4" width="4.1640625" style="356" customWidth="1"/>
    <col min="5" max="5" width="6" style="356" customWidth="1"/>
    <col min="6" max="6" width="20.5" style="356" customWidth="1"/>
    <col min="7" max="7" width="12.5" style="356" customWidth="1"/>
    <col min="8" max="8" width="11.83203125" style="356" customWidth="1"/>
    <col min="9" max="9" width="15.1640625" style="356" customWidth="1"/>
    <col min="10" max="10" width="24.1640625" style="356" customWidth="1"/>
    <col min="11" max="11" width="2.83203125" style="356" customWidth="1"/>
    <col min="12" max="12" width="3.5" style="356" customWidth="1"/>
    <col min="13" max="16384" width="9.1640625" style="356"/>
  </cols>
  <sheetData>
    <row r="1" spans="3:23" ht="15" thickBot="1"/>
    <row r="2" spans="3:23" ht="20" thickBot="1">
      <c r="C2" s="1435" t="s">
        <v>1428</v>
      </c>
      <c r="D2" s="1436"/>
      <c r="E2" s="1436"/>
      <c r="F2" s="1436"/>
      <c r="G2" s="1436"/>
      <c r="H2" s="1436"/>
      <c r="I2" s="1436"/>
      <c r="J2" s="1436"/>
      <c r="K2" s="1437"/>
      <c r="M2" s="1447" t="s">
        <v>610</v>
      </c>
      <c r="N2" s="1448"/>
      <c r="O2" s="1448"/>
      <c r="P2" s="1448"/>
      <c r="Q2" s="1448"/>
      <c r="R2" s="1448"/>
      <c r="S2" s="1448"/>
      <c r="T2" s="1448"/>
      <c r="U2" s="1448"/>
      <c r="V2" s="1449"/>
    </row>
    <row r="3" spans="3:23" ht="18.75" customHeight="1" thickBot="1">
      <c r="C3" s="1438" t="s">
        <v>1458</v>
      </c>
      <c r="D3" s="1439"/>
      <c r="E3" s="1439"/>
      <c r="F3" s="1439"/>
      <c r="G3" s="1439"/>
      <c r="H3" s="1439"/>
      <c r="I3" s="1439"/>
      <c r="J3" s="1439"/>
      <c r="K3" s="1440"/>
      <c r="M3" s="1450" t="s">
        <v>1828</v>
      </c>
      <c r="N3" s="1451"/>
      <c r="O3" s="1451"/>
      <c r="P3" s="1451"/>
      <c r="Q3" s="1451"/>
      <c r="R3" s="1451"/>
      <c r="S3" s="1451"/>
      <c r="T3" s="1451"/>
      <c r="U3" s="1451"/>
      <c r="V3" s="1452"/>
    </row>
    <row r="4" spans="3:23" ht="18.75" customHeight="1" thickBot="1">
      <c r="C4" s="372"/>
      <c r="D4" s="371"/>
      <c r="E4" s="370"/>
      <c r="F4" s="370"/>
      <c r="G4" s="370"/>
      <c r="H4" s="370"/>
      <c r="I4" s="370"/>
      <c r="J4" s="370"/>
      <c r="K4" s="369"/>
      <c r="M4" s="1453"/>
      <c r="N4" s="1454"/>
      <c r="O4" s="1454"/>
      <c r="P4" s="1454"/>
      <c r="Q4" s="1454"/>
      <c r="R4" s="1454"/>
      <c r="S4" s="1454"/>
      <c r="T4" s="1454"/>
      <c r="U4" s="1454"/>
      <c r="V4" s="1455"/>
    </row>
    <row r="5" spans="3:23" ht="180.75" customHeight="1" thickBot="1">
      <c r="C5" s="368" t="s">
        <v>367</v>
      </c>
      <c r="D5" s="364"/>
      <c r="E5" s="1441" t="s">
        <v>1474</v>
      </c>
      <c r="F5" s="1442"/>
      <c r="G5" s="1442"/>
      <c r="H5" s="1442"/>
      <c r="I5" s="1442"/>
      <c r="J5" s="1443"/>
      <c r="K5" s="367"/>
      <c r="M5" s="1453"/>
      <c r="N5" s="1454"/>
      <c r="O5" s="1454"/>
      <c r="P5" s="1454"/>
      <c r="Q5" s="1454"/>
      <c r="R5" s="1454"/>
      <c r="S5" s="1454"/>
      <c r="T5" s="1454"/>
      <c r="U5" s="1454"/>
      <c r="V5" s="1455"/>
    </row>
    <row r="6" spans="3:23" ht="15" customHeight="1" thickBot="1">
      <c r="C6" s="366"/>
      <c r="D6" s="364"/>
      <c r="E6" s="365"/>
      <c r="F6" s="365"/>
      <c r="G6" s="365"/>
      <c r="H6" s="365"/>
      <c r="I6" s="365"/>
      <c r="J6" s="365"/>
      <c r="K6" s="361"/>
      <c r="M6" s="1453"/>
      <c r="N6" s="1454"/>
      <c r="O6" s="1454"/>
      <c r="P6" s="1454"/>
      <c r="Q6" s="1454"/>
      <c r="R6" s="1454"/>
      <c r="S6" s="1454"/>
      <c r="T6" s="1454"/>
      <c r="U6" s="1454"/>
      <c r="V6" s="1455"/>
    </row>
    <row r="7" spans="3:23" ht="31.5" customHeight="1" thickBot="1">
      <c r="C7" s="1426" t="s">
        <v>590</v>
      </c>
      <c r="D7" s="364"/>
      <c r="E7" s="1433" t="s">
        <v>589</v>
      </c>
      <c r="F7" s="1434"/>
      <c r="G7" s="1427" t="s">
        <v>1902</v>
      </c>
      <c r="H7" s="1428"/>
      <c r="I7" s="1428"/>
      <c r="J7" s="1429"/>
      <c r="K7" s="361"/>
      <c r="M7" s="1453"/>
      <c r="N7" s="1454"/>
      <c r="O7" s="1454"/>
      <c r="P7" s="1454"/>
      <c r="Q7" s="1454"/>
      <c r="R7" s="1454"/>
      <c r="S7" s="1454"/>
      <c r="T7" s="1454"/>
      <c r="U7" s="1454"/>
      <c r="V7" s="1455"/>
    </row>
    <row r="8" spans="3:23" ht="31.5" customHeight="1" thickBot="1">
      <c r="C8" s="1426"/>
      <c r="D8" s="364"/>
      <c r="E8" s="362"/>
      <c r="F8" s="433" t="s">
        <v>588</v>
      </c>
      <c r="G8" s="1430" t="s">
        <v>1904</v>
      </c>
      <c r="H8" s="1431"/>
      <c r="I8" s="1431"/>
      <c r="J8" s="1432"/>
      <c r="K8" s="361"/>
      <c r="M8" s="1453"/>
      <c r="N8" s="1454"/>
      <c r="O8" s="1454"/>
      <c r="P8" s="1454"/>
      <c r="Q8" s="1454"/>
      <c r="R8" s="1454"/>
      <c r="S8" s="1454"/>
      <c r="T8" s="1454"/>
      <c r="U8" s="1454"/>
      <c r="V8" s="1455"/>
      <c r="W8" s="378"/>
    </row>
    <row r="9" spans="3:23" ht="31.5" customHeight="1" thickBot="1">
      <c r="C9" s="1426"/>
      <c r="D9" s="364"/>
      <c r="E9" s="362"/>
      <c r="F9" s="433" t="s">
        <v>587</v>
      </c>
      <c r="G9" s="1430" t="s">
        <v>1903</v>
      </c>
      <c r="H9" s="1431"/>
      <c r="I9" s="1431"/>
      <c r="J9" s="1432"/>
      <c r="K9" s="361"/>
      <c r="M9" s="1456"/>
      <c r="N9" s="1457"/>
      <c r="O9" s="1457"/>
      <c r="P9" s="1457"/>
      <c r="Q9" s="1457"/>
      <c r="R9" s="1457"/>
      <c r="S9" s="1457"/>
      <c r="T9" s="1457"/>
      <c r="U9" s="1457"/>
      <c r="V9" s="1458"/>
    </row>
    <row r="10" spans="3:23" ht="31.5" customHeight="1" thickBot="1">
      <c r="C10" s="1426"/>
      <c r="D10" s="362"/>
      <c r="E10" s="362"/>
      <c r="F10" s="433" t="s">
        <v>586</v>
      </c>
      <c r="G10" s="1430" t="s">
        <v>1905</v>
      </c>
      <c r="H10" s="1431"/>
      <c r="I10" s="1431"/>
      <c r="J10" s="1432"/>
      <c r="K10" s="361"/>
      <c r="M10" s="375"/>
      <c r="N10" s="375"/>
      <c r="O10" s="375"/>
      <c r="P10" s="375"/>
      <c r="Q10" s="375"/>
      <c r="R10" s="375"/>
      <c r="S10" s="375"/>
      <c r="T10" s="375"/>
      <c r="U10" s="375"/>
      <c r="V10" s="375"/>
    </row>
    <row r="11" spans="3:23" ht="31.5" customHeight="1" thickBot="1">
      <c r="C11" s="1426"/>
      <c r="D11" s="362"/>
      <c r="E11" s="362"/>
      <c r="F11" s="433" t="s">
        <v>585</v>
      </c>
      <c r="G11" s="1430" t="s">
        <v>1914</v>
      </c>
      <c r="H11" s="1431"/>
      <c r="I11" s="1431"/>
      <c r="J11" s="1432"/>
      <c r="K11" s="361"/>
      <c r="M11" s="1444" t="s">
        <v>609</v>
      </c>
      <c r="N11" s="1445"/>
      <c r="O11" s="1445"/>
      <c r="P11" s="1445"/>
      <c r="Q11" s="1445"/>
      <c r="R11" s="1445"/>
      <c r="S11" s="1445"/>
      <c r="T11" s="1445"/>
      <c r="U11" s="1445"/>
      <c r="V11" s="1446"/>
    </row>
    <row r="12" spans="3:23" ht="31.5" customHeight="1" thickBot="1">
      <c r="C12" s="1426"/>
      <c r="D12" s="362"/>
      <c r="E12" s="1433" t="s">
        <v>584</v>
      </c>
      <c r="F12" s="1434"/>
      <c r="G12" s="1430" t="s">
        <v>1906</v>
      </c>
      <c r="H12" s="1431"/>
      <c r="I12" s="1431"/>
      <c r="J12" s="1432"/>
      <c r="K12" s="361"/>
      <c r="M12" s="1459" t="s">
        <v>1815</v>
      </c>
      <c r="N12" s="1460"/>
      <c r="O12" s="1001"/>
      <c r="P12" s="1001"/>
      <c r="Q12" s="1001"/>
      <c r="R12" s="1001"/>
      <c r="S12" s="1001"/>
      <c r="T12" s="1001"/>
      <c r="U12" s="1001"/>
      <c r="V12" s="1002"/>
      <c r="W12" s="999" t="s">
        <v>1816</v>
      </c>
    </row>
    <row r="13" spans="3:23" ht="31.5" customHeight="1" thickBot="1">
      <c r="C13" s="1426"/>
      <c r="D13" s="362"/>
      <c r="E13" s="362"/>
      <c r="F13" s="433" t="s">
        <v>583</v>
      </c>
      <c r="G13" s="1430" t="s">
        <v>1908</v>
      </c>
      <c r="H13" s="1431"/>
      <c r="I13" s="1431"/>
      <c r="J13" s="1432"/>
      <c r="K13" s="361"/>
      <c r="M13" s="1461" t="s">
        <v>1817</v>
      </c>
      <c r="N13" s="1462"/>
      <c r="O13" s="1462"/>
      <c r="P13" s="1462"/>
      <c r="Q13" s="1462"/>
      <c r="R13" s="1462"/>
      <c r="S13" s="1462"/>
      <c r="T13" s="1462"/>
      <c r="U13" s="1462"/>
      <c r="V13" s="1463"/>
      <c r="W13" s="356" t="s">
        <v>1818</v>
      </c>
    </row>
    <row r="14" spans="3:23" ht="31.5" customHeight="1" thickBot="1">
      <c r="C14" s="1426"/>
      <c r="D14" s="362"/>
      <c r="E14" s="362"/>
      <c r="F14" s="433" t="s">
        <v>582</v>
      </c>
      <c r="G14" s="1430" t="s">
        <v>1907</v>
      </c>
      <c r="H14" s="1431"/>
      <c r="I14" s="1431"/>
      <c r="J14" s="1432"/>
      <c r="K14" s="361"/>
      <c r="M14" s="1453" t="s">
        <v>1823</v>
      </c>
      <c r="N14" s="1454"/>
      <c r="O14" s="1454"/>
      <c r="P14" s="1454"/>
      <c r="Q14" s="1454"/>
      <c r="R14" s="1454"/>
      <c r="S14" s="1454"/>
      <c r="T14" s="1454"/>
      <c r="U14" s="1454"/>
      <c r="V14" s="1455"/>
      <c r="W14" s="356" t="s">
        <v>1819</v>
      </c>
    </row>
    <row r="15" spans="3:23" ht="31.5" customHeight="1" thickBot="1">
      <c r="C15" s="1426"/>
      <c r="D15" s="362"/>
      <c r="E15" s="362"/>
      <c r="F15" s="433" t="s">
        <v>581</v>
      </c>
      <c r="G15" s="1430" t="s">
        <v>1909</v>
      </c>
      <c r="H15" s="1431"/>
      <c r="I15" s="1431"/>
      <c r="J15" s="1432"/>
      <c r="K15" s="361"/>
      <c r="M15" s="1464" t="s">
        <v>1824</v>
      </c>
      <c r="N15" s="1465"/>
      <c r="O15" s="1465"/>
      <c r="P15" s="1465"/>
      <c r="Q15" s="1465"/>
      <c r="R15" s="1465"/>
      <c r="S15" s="1465"/>
      <c r="T15" s="1465"/>
      <c r="U15" s="1465"/>
      <c r="V15" s="1466"/>
      <c r="W15" s="999" t="s">
        <v>1821</v>
      </c>
    </row>
    <row r="16" spans="3:23" ht="31.5" customHeight="1" thickBot="1">
      <c r="C16" s="1426"/>
      <c r="D16" s="362"/>
      <c r="E16" s="362"/>
      <c r="F16" s="433" t="s">
        <v>580</v>
      </c>
      <c r="G16" s="1430" t="s">
        <v>1914</v>
      </c>
      <c r="H16" s="1431"/>
      <c r="I16" s="1431"/>
      <c r="J16" s="1432"/>
      <c r="K16" s="361"/>
      <c r="M16" s="1467" t="s">
        <v>1820</v>
      </c>
      <c r="N16" s="1468"/>
      <c r="O16" s="996"/>
      <c r="P16" s="996"/>
      <c r="Q16" s="996"/>
      <c r="R16" s="996"/>
      <c r="S16" s="996"/>
      <c r="T16" s="996"/>
      <c r="U16" s="996"/>
      <c r="V16" s="1000"/>
    </row>
    <row r="17" spans="3:24" ht="31.5" customHeight="1" thickBot="1">
      <c r="C17" s="1426"/>
      <c r="D17" s="362"/>
      <c r="E17" s="1433" t="s">
        <v>579</v>
      </c>
      <c r="F17" s="1434"/>
      <c r="G17" s="1430" t="s">
        <v>1911</v>
      </c>
      <c r="H17" s="1431"/>
      <c r="I17" s="1431"/>
      <c r="J17" s="1432"/>
      <c r="K17" s="361"/>
      <c r="M17" s="1453" t="s">
        <v>1827</v>
      </c>
      <c r="N17" s="1454"/>
      <c r="O17" s="1454"/>
      <c r="P17" s="1454"/>
      <c r="Q17" s="1454"/>
      <c r="R17" s="1454"/>
      <c r="S17" s="1454"/>
      <c r="T17" s="1454"/>
      <c r="U17" s="1454"/>
      <c r="V17" s="1455"/>
    </row>
    <row r="18" spans="3:24" ht="31.5" customHeight="1" thickBot="1">
      <c r="C18" s="1426"/>
      <c r="D18" s="362"/>
      <c r="E18" s="362"/>
      <c r="F18" s="433" t="s">
        <v>578</v>
      </c>
      <c r="G18" s="1430" t="s">
        <v>1910</v>
      </c>
      <c r="H18" s="1431"/>
      <c r="I18" s="1431"/>
      <c r="J18" s="1432"/>
      <c r="K18" s="361"/>
      <c r="M18" s="1453" t="s">
        <v>1825</v>
      </c>
      <c r="N18" s="1454"/>
      <c r="O18" s="1454"/>
      <c r="P18" s="1454"/>
      <c r="Q18" s="1454"/>
      <c r="R18" s="1454"/>
      <c r="S18" s="1454"/>
      <c r="T18" s="1454"/>
      <c r="U18" s="1454"/>
      <c r="V18" s="1455"/>
    </row>
    <row r="19" spans="3:24" ht="31.5" customHeight="1" thickBot="1">
      <c r="C19" s="1426"/>
      <c r="D19" s="362"/>
      <c r="E19" s="362"/>
      <c r="F19" s="433" t="s">
        <v>577</v>
      </c>
      <c r="G19" s="1430" t="s">
        <v>1912</v>
      </c>
      <c r="H19" s="1431"/>
      <c r="I19" s="1431"/>
      <c r="J19" s="1432"/>
      <c r="K19" s="361"/>
      <c r="M19" s="1456" t="s">
        <v>1826</v>
      </c>
      <c r="N19" s="1457"/>
      <c r="O19" s="1457"/>
      <c r="P19" s="1457"/>
      <c r="Q19" s="1457"/>
      <c r="R19" s="1457"/>
      <c r="S19" s="1457"/>
      <c r="T19" s="1457"/>
      <c r="U19" s="1457"/>
      <c r="V19" s="1458"/>
    </row>
    <row r="20" spans="3:24" ht="31.5" customHeight="1" thickBot="1">
      <c r="C20" s="1426"/>
      <c r="D20" s="363"/>
      <c r="E20" s="362"/>
      <c r="F20" s="433" t="s">
        <v>576</v>
      </c>
      <c r="G20" s="1430" t="s">
        <v>1914</v>
      </c>
      <c r="H20" s="1431"/>
      <c r="I20" s="1431"/>
      <c r="J20" s="1432"/>
      <c r="K20" s="361"/>
      <c r="M20" s="996"/>
      <c r="N20" s="996"/>
      <c r="O20" s="996"/>
      <c r="P20" s="996"/>
      <c r="Q20" s="996"/>
      <c r="R20" s="996"/>
      <c r="S20" s="996"/>
      <c r="T20" s="996"/>
      <c r="U20" s="996"/>
      <c r="V20" s="996"/>
    </row>
    <row r="21" spans="3:24" ht="31.5" customHeight="1" thickBot="1">
      <c r="C21" s="1426"/>
      <c r="D21" s="363"/>
      <c r="E21" s="362"/>
      <c r="F21" s="433" t="s">
        <v>575</v>
      </c>
      <c r="G21" s="1423"/>
      <c r="H21" s="1424"/>
      <c r="I21" s="1424"/>
      <c r="J21" s="1425"/>
      <c r="K21" s="361"/>
      <c r="M21" s="996"/>
      <c r="N21" s="996"/>
      <c r="O21" s="996"/>
      <c r="P21" s="996"/>
      <c r="Q21" s="996"/>
      <c r="R21" s="996"/>
      <c r="S21" s="996"/>
      <c r="T21" s="996"/>
      <c r="U21" s="996"/>
      <c r="V21" s="996"/>
    </row>
    <row r="22" spans="3:24" ht="15.75" customHeight="1" thickBot="1">
      <c r="C22" s="360"/>
      <c r="D22" s="358"/>
      <c r="E22" s="359"/>
      <c r="F22" s="358"/>
      <c r="G22" s="358"/>
      <c r="H22" s="358"/>
      <c r="I22" s="358"/>
      <c r="J22" s="358"/>
      <c r="K22" s="357"/>
      <c r="M22" s="996"/>
      <c r="N22" s="996"/>
      <c r="O22" s="996"/>
      <c r="P22" s="996"/>
      <c r="Q22" s="996"/>
      <c r="R22" s="996"/>
      <c r="S22" s="996"/>
      <c r="T22" s="996"/>
      <c r="U22" s="996"/>
      <c r="V22" s="996"/>
      <c r="X22" s="999"/>
    </row>
    <row r="23" spans="3:24">
      <c r="X23" s="999" t="s">
        <v>1822</v>
      </c>
    </row>
    <row r="24" spans="3:24">
      <c r="X24" s="999"/>
    </row>
    <row r="25" spans="3:24" ht="288.75" customHeight="1"/>
    <row r="26" spans="3:24" ht="18" customHeight="1"/>
  </sheetData>
  <sheetProtection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000"/>
  </sheetPr>
  <dimension ref="B1:BD49"/>
  <sheetViews>
    <sheetView showGridLines="0" topLeftCell="A7" workbookViewId="0">
      <selection activeCell="T17" sqref="T17"/>
    </sheetView>
  </sheetViews>
  <sheetFormatPr baseColWidth="10" defaultColWidth="9.1640625" defaultRowHeight="12" x14ac:dyDescent="0"/>
  <cols>
    <col min="1" max="1" width="2.83203125" style="93" customWidth="1"/>
    <col min="2" max="2" width="33" style="93" customWidth="1"/>
    <col min="3" max="3" width="10.6640625" style="93" customWidth="1"/>
    <col min="4" max="4" width="2" style="93" customWidth="1"/>
    <col min="5" max="5" width="9.1640625" style="93" customWidth="1"/>
    <col min="6" max="6" width="9" style="93" customWidth="1"/>
    <col min="7" max="7" width="8.83203125" style="93" customWidth="1"/>
    <col min="8" max="8" width="9.1640625" style="93" customWidth="1"/>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47"/>
      <c r="D1" s="347"/>
      <c r="E1" s="347"/>
      <c r="F1" s="347"/>
      <c r="G1" s="347"/>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82" t="s">
        <v>1428</v>
      </c>
      <c r="D2" s="1483"/>
      <c r="E2" s="1483"/>
      <c r="F2" s="1483"/>
      <c r="G2" s="1483"/>
      <c r="H2" s="1483"/>
      <c r="I2" s="1483"/>
      <c r="J2" s="1483"/>
      <c r="K2" s="1483"/>
      <c r="L2" s="1483"/>
      <c r="M2" s="1483"/>
      <c r="N2" s="1483"/>
      <c r="O2" s="1483"/>
      <c r="P2" s="1483"/>
      <c r="Q2" s="1483"/>
      <c r="R2" s="1483"/>
      <c r="S2" s="1483"/>
      <c r="T2" s="1483"/>
      <c r="U2" s="1483"/>
      <c r="V2" s="1484"/>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85" t="s">
        <v>595</v>
      </c>
      <c r="D3" s="1486"/>
      <c r="E3" s="1486"/>
      <c r="F3" s="1486"/>
      <c r="G3" s="1486"/>
      <c r="H3" s="1486"/>
      <c r="I3" s="1486"/>
      <c r="J3" s="1486"/>
      <c r="K3" s="1486"/>
      <c r="L3" s="1486"/>
      <c r="M3" s="1486"/>
      <c r="N3" s="1486"/>
      <c r="O3" s="1486"/>
      <c r="P3" s="1486"/>
      <c r="Q3" s="1486"/>
      <c r="R3" s="1486"/>
      <c r="S3" s="1486"/>
      <c r="T3" s="1486"/>
      <c r="U3" s="1486"/>
      <c r="V3" s="1487"/>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7"/>
      <c r="D4" s="238"/>
      <c r="E4" s="238"/>
      <c r="F4" s="238"/>
      <c r="G4" s="238"/>
      <c r="H4" s="238"/>
      <c r="I4" s="238"/>
      <c r="J4" s="238"/>
      <c r="K4" s="238"/>
      <c r="L4" s="238"/>
      <c r="M4" s="238"/>
      <c r="N4" s="238"/>
      <c r="O4" s="238"/>
      <c r="P4" s="238"/>
      <c r="Q4" s="238"/>
      <c r="R4" s="238"/>
      <c r="S4" s="238"/>
      <c r="T4" s="238"/>
      <c r="U4" s="238"/>
      <c r="V4" s="239"/>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2" t="s">
        <v>367</v>
      </c>
      <c r="D5" s="236"/>
      <c r="E5" s="1488" t="s">
        <v>636</v>
      </c>
      <c r="F5" s="1489"/>
      <c r="G5" s="1489"/>
      <c r="H5" s="1489"/>
      <c r="I5" s="1489"/>
      <c r="J5" s="1489"/>
      <c r="K5" s="1489"/>
      <c r="L5" s="1489"/>
      <c r="M5" s="1489"/>
      <c r="N5" s="1489"/>
      <c r="O5" s="1489"/>
      <c r="P5" s="1489"/>
      <c r="Q5" s="1489"/>
      <c r="R5" s="1489"/>
      <c r="S5" s="1489"/>
      <c r="T5" s="1489"/>
      <c r="U5" s="1490"/>
      <c r="V5" s="235"/>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7"/>
    </row>
    <row r="6" spans="2:56" ht="30.75" customHeight="1">
      <c r="B6" s="90"/>
      <c r="C6" s="243"/>
      <c r="D6" s="216"/>
      <c r="E6" s="98" t="s">
        <v>637</v>
      </c>
      <c r="F6" s="94"/>
      <c r="G6" s="94"/>
      <c r="H6" s="94"/>
      <c r="I6" s="94"/>
      <c r="J6" s="94"/>
      <c r="K6" s="94"/>
      <c r="L6" s="94"/>
      <c r="M6" s="234"/>
      <c r="N6" s="221"/>
      <c r="O6" s="221"/>
      <c r="P6" s="221"/>
      <c r="Q6" s="221"/>
      <c r="R6" s="221"/>
      <c r="S6" s="221"/>
      <c r="T6" s="221"/>
      <c r="U6" s="221"/>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7"/>
    </row>
    <row r="7" spans="2:56" ht="20.25" customHeight="1">
      <c r="B7" s="90"/>
      <c r="C7" s="243"/>
      <c r="D7" s="216"/>
      <c r="E7" s="99" t="s">
        <v>267</v>
      </c>
      <c r="F7" s="1170">
        <f>'1. Classification &amp; Budget'!U18</f>
        <v>2</v>
      </c>
      <c r="G7" s="105"/>
      <c r="H7" s="99" t="s">
        <v>269</v>
      </c>
      <c r="I7" s="1170">
        <f>'1. Classification &amp; Budget'!V18</f>
        <v>2</v>
      </c>
      <c r="J7" s="432"/>
      <c r="K7" s="99" t="s">
        <v>268</v>
      </c>
      <c r="L7" s="1170">
        <f>'1. Classification &amp; Budget'!W18</f>
        <v>1</v>
      </c>
      <c r="M7" s="316" t="s">
        <v>502</v>
      </c>
      <c r="N7" s="317" t="s">
        <v>504</v>
      </c>
      <c r="O7" s="317" t="s">
        <v>503</v>
      </c>
      <c r="P7" s="317" t="s">
        <v>505</v>
      </c>
      <c r="Q7" s="317" t="s">
        <v>506</v>
      </c>
      <c r="R7" s="317" t="s">
        <v>507</v>
      </c>
      <c r="S7" s="317" t="s">
        <v>508</v>
      </c>
      <c r="T7" s="317" t="s">
        <v>509</v>
      </c>
      <c r="U7" s="317" t="s">
        <v>510</v>
      </c>
      <c r="V7" s="318" t="s">
        <v>511</v>
      </c>
      <c r="W7" s="319" t="s">
        <v>512</v>
      </c>
      <c r="X7" s="319" t="s">
        <v>513</v>
      </c>
      <c r="Y7" s="319" t="s">
        <v>514</v>
      </c>
      <c r="Z7" s="319" t="s">
        <v>515</v>
      </c>
      <c r="AA7" s="320" t="s">
        <v>516</v>
      </c>
      <c r="AB7" s="320" t="s">
        <v>517</v>
      </c>
      <c r="AC7" s="320" t="s">
        <v>518</v>
      </c>
      <c r="AD7" s="320" t="s">
        <v>519</v>
      </c>
      <c r="AE7" s="320" t="s">
        <v>520</v>
      </c>
      <c r="AF7" s="320" t="s">
        <v>521</v>
      </c>
      <c r="AG7" s="320" t="s">
        <v>522</v>
      </c>
      <c r="AH7" s="320" t="s">
        <v>523</v>
      </c>
      <c r="AI7" s="320" t="s">
        <v>524</v>
      </c>
      <c r="AJ7" s="320" t="s">
        <v>525</v>
      </c>
      <c r="AK7" s="320" t="s">
        <v>526</v>
      </c>
      <c r="AL7" s="320" t="s">
        <v>527</v>
      </c>
      <c r="AM7" s="320" t="s">
        <v>528</v>
      </c>
      <c r="AN7" s="320" t="s">
        <v>529</v>
      </c>
      <c r="AO7" s="320" t="s">
        <v>530</v>
      </c>
      <c r="AP7" s="320" t="s">
        <v>531</v>
      </c>
      <c r="AQ7" s="320" t="s">
        <v>532</v>
      </c>
      <c r="AR7" s="320" t="s">
        <v>533</v>
      </c>
      <c r="AS7" s="320" t="s">
        <v>534</v>
      </c>
      <c r="AT7" s="320" t="s">
        <v>535</v>
      </c>
      <c r="AU7" s="320" t="s">
        <v>536</v>
      </c>
      <c r="AV7" s="320" t="s">
        <v>537</v>
      </c>
      <c r="AW7" s="320" t="s">
        <v>538</v>
      </c>
      <c r="AX7" s="320" t="s">
        <v>539</v>
      </c>
      <c r="AY7" s="320" t="s">
        <v>540</v>
      </c>
      <c r="AZ7" s="97"/>
      <c r="BB7" s="217"/>
    </row>
    <row r="8" spans="2:56" s="227" customFormat="1" ht="45" customHeight="1">
      <c r="B8" s="225"/>
      <c r="C8" s="240"/>
      <c r="D8" s="226"/>
      <c r="E8" s="1492" t="s">
        <v>1475</v>
      </c>
      <c r="F8" s="1492"/>
      <c r="G8" s="1492"/>
      <c r="H8" s="1492"/>
      <c r="J8" s="223"/>
      <c r="K8" s="223"/>
      <c r="L8" s="223"/>
      <c r="M8" s="228" t="s">
        <v>388</v>
      </c>
      <c r="N8" s="228" t="s">
        <v>390</v>
      </c>
      <c r="O8" s="228" t="s">
        <v>391</v>
      </c>
      <c r="P8" s="228" t="s">
        <v>392</v>
      </c>
      <c r="Q8" s="228" t="s">
        <v>393</v>
      </c>
      <c r="R8" s="228" t="s">
        <v>394</v>
      </c>
      <c r="S8" s="228" t="s">
        <v>395</v>
      </c>
      <c r="T8" s="228" t="s">
        <v>396</v>
      </c>
      <c r="U8" s="228" t="s">
        <v>397</v>
      </c>
      <c r="V8" s="229" t="s">
        <v>398</v>
      </c>
      <c r="W8" s="230" t="s">
        <v>399</v>
      </c>
      <c r="X8" s="230" t="s">
        <v>400</v>
      </c>
      <c r="Y8" s="230" t="s">
        <v>401</v>
      </c>
      <c r="Z8" s="230" t="s">
        <v>402</v>
      </c>
      <c r="AA8" s="230" t="s">
        <v>403</v>
      </c>
      <c r="AB8" s="230" t="s">
        <v>404</v>
      </c>
      <c r="AC8" s="230" t="s">
        <v>405</v>
      </c>
      <c r="AD8" s="230" t="s">
        <v>406</v>
      </c>
      <c r="AE8" s="230" t="s">
        <v>407</v>
      </c>
      <c r="AF8" s="230" t="s">
        <v>408</v>
      </c>
      <c r="AG8" s="230" t="s">
        <v>409</v>
      </c>
      <c r="AH8" s="230" t="s">
        <v>410</v>
      </c>
      <c r="AI8" s="230" t="s">
        <v>411</v>
      </c>
      <c r="AJ8" s="230" t="s">
        <v>412</v>
      </c>
      <c r="AK8" s="230" t="s">
        <v>413</v>
      </c>
      <c r="AL8" s="230" t="s">
        <v>414</v>
      </c>
      <c r="AM8" s="230" t="s">
        <v>415</v>
      </c>
      <c r="AN8" s="230" t="s">
        <v>416</v>
      </c>
      <c r="AO8" s="230" t="s">
        <v>417</v>
      </c>
      <c r="AP8" s="230" t="s">
        <v>418</v>
      </c>
      <c r="AQ8" s="230" t="s">
        <v>419</v>
      </c>
      <c r="AR8" s="230" t="s">
        <v>420</v>
      </c>
      <c r="AS8" s="230" t="s">
        <v>421</v>
      </c>
      <c r="AT8" s="230" t="s">
        <v>422</v>
      </c>
      <c r="AU8" s="230" t="s">
        <v>423</v>
      </c>
      <c r="AV8" s="230" t="s">
        <v>424</v>
      </c>
      <c r="AW8" s="230" t="s">
        <v>425</v>
      </c>
      <c r="AX8" s="230" t="s">
        <v>426</v>
      </c>
      <c r="AY8" s="230" t="s">
        <v>427</v>
      </c>
      <c r="AZ8" s="224"/>
    </row>
    <row r="9" spans="2:56" s="227" customFormat="1" ht="19.5" customHeight="1" thickBot="1">
      <c r="B9" s="225"/>
      <c r="C9" s="241"/>
      <c r="D9" s="226"/>
      <c r="E9" s="1492"/>
      <c r="F9" s="1492"/>
      <c r="G9" s="1492"/>
      <c r="H9" s="1492"/>
      <c r="I9" s="873" t="s">
        <v>386</v>
      </c>
      <c r="J9" s="224"/>
      <c r="K9" s="224"/>
      <c r="L9" s="224"/>
      <c r="M9" s="231" t="s">
        <v>389</v>
      </c>
      <c r="N9" s="231" t="s">
        <v>428</v>
      </c>
      <c r="O9" s="231" t="s">
        <v>429</v>
      </c>
      <c r="P9" s="231" t="s">
        <v>430</v>
      </c>
      <c r="Q9" s="231" t="s">
        <v>431</v>
      </c>
      <c r="R9" s="231" t="s">
        <v>432</v>
      </c>
      <c r="S9" s="231" t="s">
        <v>433</v>
      </c>
      <c r="T9" s="231" t="s">
        <v>434</v>
      </c>
      <c r="U9" s="231" t="s">
        <v>435</v>
      </c>
      <c r="V9" s="232" t="s">
        <v>436</v>
      </c>
      <c r="W9" s="231" t="s">
        <v>437</v>
      </c>
      <c r="X9" s="231" t="s">
        <v>438</v>
      </c>
      <c r="Y9" s="231" t="s">
        <v>439</v>
      </c>
      <c r="Z9" s="231" t="s">
        <v>440</v>
      </c>
      <c r="AA9" s="231" t="s">
        <v>441</v>
      </c>
      <c r="AB9" s="231" t="s">
        <v>442</v>
      </c>
      <c r="AC9" s="231" t="s">
        <v>443</v>
      </c>
      <c r="AD9" s="231" t="s">
        <v>444</v>
      </c>
      <c r="AE9" s="231" t="s">
        <v>445</v>
      </c>
      <c r="AF9" s="231" t="s">
        <v>446</v>
      </c>
      <c r="AG9" s="231" t="s">
        <v>447</v>
      </c>
      <c r="AH9" s="231" t="s">
        <v>448</v>
      </c>
      <c r="AI9" s="231" t="s">
        <v>449</v>
      </c>
      <c r="AJ9" s="231" t="s">
        <v>450</v>
      </c>
      <c r="AK9" s="231" t="s">
        <v>451</v>
      </c>
      <c r="AL9" s="231" t="s">
        <v>452</v>
      </c>
      <c r="AM9" s="231" t="s">
        <v>453</v>
      </c>
      <c r="AN9" s="231" t="s">
        <v>454</v>
      </c>
      <c r="AO9" s="231" t="s">
        <v>455</v>
      </c>
      <c r="AP9" s="231" t="s">
        <v>456</v>
      </c>
      <c r="AQ9" s="231" t="s">
        <v>457</v>
      </c>
      <c r="AR9" s="231" t="s">
        <v>458</v>
      </c>
      <c r="AS9" s="231" t="s">
        <v>459</v>
      </c>
      <c r="AT9" s="231" t="s">
        <v>460</v>
      </c>
      <c r="AU9" s="231" t="s">
        <v>461</v>
      </c>
      <c r="AV9" s="231" t="s">
        <v>462</v>
      </c>
      <c r="AW9" s="231" t="s">
        <v>463</v>
      </c>
      <c r="AX9" s="231" t="s">
        <v>464</v>
      </c>
      <c r="AY9" s="233" t="s">
        <v>465</v>
      </c>
    </row>
    <row r="10" spans="2:56" ht="19.5" customHeight="1" thickBot="1">
      <c r="B10" s="90"/>
      <c r="C10" s="244"/>
      <c r="D10" s="33"/>
      <c r="E10" s="1493"/>
      <c r="F10" s="1493"/>
      <c r="G10" s="1493"/>
      <c r="H10" s="1493"/>
      <c r="I10" s="200"/>
      <c r="J10" s="200"/>
      <c r="K10" s="200"/>
      <c r="L10" s="200"/>
      <c r="M10" s="218" t="s">
        <v>466</v>
      </c>
      <c r="N10" s="219"/>
      <c r="O10" s="219"/>
      <c r="P10" s="219"/>
      <c r="Q10" s="219"/>
      <c r="R10" s="219"/>
      <c r="S10" s="219"/>
      <c r="T10" s="219"/>
      <c r="U10" s="219"/>
      <c r="V10" s="220"/>
      <c r="W10" s="1481" t="s">
        <v>365</v>
      </c>
      <c r="X10" s="1481"/>
      <c r="Y10" s="1481"/>
      <c r="Z10" s="1481"/>
      <c r="AA10" s="1481"/>
      <c r="AB10" s="1481"/>
      <c r="AC10" s="1481"/>
      <c r="AD10" s="1481"/>
      <c r="AE10" s="1481"/>
      <c r="AF10" s="1481"/>
      <c r="AG10" s="1481"/>
      <c r="AH10" s="1481"/>
      <c r="AI10" s="1481"/>
      <c r="AJ10" s="1481"/>
      <c r="AK10" s="1481"/>
      <c r="AL10" s="1481"/>
      <c r="AM10" s="1481"/>
      <c r="AN10" s="1481"/>
      <c r="AO10" s="1481"/>
      <c r="AP10" s="1481"/>
      <c r="AQ10" s="1481"/>
      <c r="AR10" s="1481"/>
      <c r="AS10" s="1481"/>
      <c r="AT10" s="1481"/>
      <c r="AU10" s="1481"/>
      <c r="AV10" s="1481"/>
      <c r="AW10" s="1481"/>
      <c r="AX10" s="1481"/>
      <c r="AY10" s="1481"/>
      <c r="AZ10" s="1478" t="s">
        <v>467</v>
      </c>
      <c r="BA10" s="1479"/>
      <c r="BB10" s="1479"/>
      <c r="BC10" s="1479"/>
      <c r="BD10" s="1479"/>
    </row>
    <row r="11" spans="2:56" ht="16.5" customHeight="1">
      <c r="B11" s="90"/>
      <c r="C11" s="244"/>
      <c r="D11" s="33"/>
      <c r="E11" s="1491" t="s">
        <v>270</v>
      </c>
      <c r="F11" s="1491"/>
      <c r="G11" s="1491"/>
      <c r="H11" s="1491"/>
      <c r="I11" s="1491" t="s">
        <v>272</v>
      </c>
      <c r="J11" s="1491"/>
      <c r="K11" s="1491"/>
      <c r="L11" s="1491"/>
      <c r="M11" s="206" t="str">
        <f>IF(ISBLANK($I$9),"",IF($I$9="Days",M7,IF($I$9="Weeks",M8,IF($I$9="Months",M9))))</f>
        <v>Week 1</v>
      </c>
      <c r="N11" s="206" t="str">
        <f t="shared" ref="N11:AY11" si="0">IF(ISBLANK($I$9),"",IF($I$9="Days",N7,IF($I$9="Weeks",N8,IF($I$9="Months",N9))))</f>
        <v>Week 2</v>
      </c>
      <c r="O11" s="206" t="str">
        <f t="shared" si="0"/>
        <v>Week 3</v>
      </c>
      <c r="P11" s="206" t="str">
        <f t="shared" si="0"/>
        <v>Week 4</v>
      </c>
      <c r="Q11" s="206" t="str">
        <f t="shared" si="0"/>
        <v>Week 5</v>
      </c>
      <c r="R11" s="206" t="str">
        <f t="shared" si="0"/>
        <v>Week 6</v>
      </c>
      <c r="S11" s="206" t="str">
        <f t="shared" si="0"/>
        <v>Week 7</v>
      </c>
      <c r="T11" s="206" t="str">
        <f t="shared" si="0"/>
        <v>Week 8</v>
      </c>
      <c r="U11" s="206" t="str">
        <f t="shared" si="0"/>
        <v>Week 9</v>
      </c>
      <c r="V11" s="206" t="str">
        <f t="shared" si="0"/>
        <v>Week 10</v>
      </c>
      <c r="W11" s="206" t="str">
        <f t="shared" si="0"/>
        <v>Week 11</v>
      </c>
      <c r="X11" s="206" t="str">
        <f t="shared" si="0"/>
        <v>Week 12</v>
      </c>
      <c r="Y11" s="206" t="str">
        <f t="shared" si="0"/>
        <v>Week 13</v>
      </c>
      <c r="Z11" s="206" t="str">
        <f t="shared" si="0"/>
        <v>Week 14</v>
      </c>
      <c r="AA11" s="206" t="str">
        <f t="shared" si="0"/>
        <v>Week 15</v>
      </c>
      <c r="AB11" s="206" t="str">
        <f t="shared" si="0"/>
        <v>Week 16</v>
      </c>
      <c r="AC11" s="206" t="str">
        <f t="shared" si="0"/>
        <v>Week 17</v>
      </c>
      <c r="AD11" s="206" t="str">
        <f t="shared" si="0"/>
        <v>Week 18</v>
      </c>
      <c r="AE11" s="206" t="str">
        <f t="shared" si="0"/>
        <v>Week 19</v>
      </c>
      <c r="AF11" s="206" t="str">
        <f t="shared" si="0"/>
        <v>Week 20</v>
      </c>
      <c r="AG11" s="206" t="str">
        <f t="shared" si="0"/>
        <v>Week 21</v>
      </c>
      <c r="AH11" s="206" t="str">
        <f t="shared" si="0"/>
        <v>Week 22</v>
      </c>
      <c r="AI11" s="206" t="str">
        <f t="shared" si="0"/>
        <v>Week 23</v>
      </c>
      <c r="AJ11" s="206" t="str">
        <f t="shared" si="0"/>
        <v>Week 24</v>
      </c>
      <c r="AK11" s="206" t="str">
        <f t="shared" si="0"/>
        <v>Week 25</v>
      </c>
      <c r="AL11" s="206" t="str">
        <f t="shared" si="0"/>
        <v>Week 26</v>
      </c>
      <c r="AM11" s="206" t="str">
        <f t="shared" si="0"/>
        <v>Week 27</v>
      </c>
      <c r="AN11" s="206" t="str">
        <f t="shared" si="0"/>
        <v>Week 28</v>
      </c>
      <c r="AO11" s="206" t="str">
        <f t="shared" si="0"/>
        <v>Week 29</v>
      </c>
      <c r="AP11" s="206" t="str">
        <f t="shared" si="0"/>
        <v>Week 30</v>
      </c>
      <c r="AQ11" s="206" t="str">
        <f t="shared" si="0"/>
        <v>Week 31</v>
      </c>
      <c r="AR11" s="206" t="str">
        <f t="shared" si="0"/>
        <v>Week 32</v>
      </c>
      <c r="AS11" s="206" t="str">
        <f t="shared" si="0"/>
        <v>Week 33</v>
      </c>
      <c r="AT11" s="206" t="str">
        <f t="shared" si="0"/>
        <v>Week 34</v>
      </c>
      <c r="AU11" s="206" t="str">
        <f t="shared" si="0"/>
        <v>Week 35</v>
      </c>
      <c r="AV11" s="206" t="str">
        <f t="shared" si="0"/>
        <v>Week 36</v>
      </c>
      <c r="AW11" s="206" t="str">
        <f t="shared" si="0"/>
        <v>Week 37</v>
      </c>
      <c r="AX11" s="206" t="str">
        <f t="shared" si="0"/>
        <v>Week 38</v>
      </c>
      <c r="AY11" s="206" t="str">
        <f t="shared" si="0"/>
        <v>Week 39</v>
      </c>
      <c r="AZ11" s="1478"/>
      <c r="BA11" s="1479"/>
      <c r="BB11" s="1479"/>
      <c r="BC11" s="1479"/>
      <c r="BD11" s="1479"/>
    </row>
    <row r="12" spans="2:56" ht="36.75" customHeight="1">
      <c r="B12" s="90"/>
      <c r="C12" s="245" t="s">
        <v>366</v>
      </c>
      <c r="D12" s="33"/>
      <c r="E12" s="1480" t="s">
        <v>1476</v>
      </c>
      <c r="F12" s="1476"/>
      <c r="G12" s="1476"/>
      <c r="H12" s="1477"/>
      <c r="I12" s="1475" t="s">
        <v>1032</v>
      </c>
      <c r="J12" s="1476"/>
      <c r="K12" s="1476"/>
      <c r="L12" s="1477"/>
      <c r="M12" s="1028"/>
      <c r="N12" s="1028" t="s">
        <v>3</v>
      </c>
      <c r="O12" s="1028"/>
      <c r="P12" s="1028"/>
      <c r="Q12" s="1028"/>
      <c r="R12" s="1028"/>
      <c r="S12" s="1028"/>
      <c r="T12" s="1028"/>
      <c r="U12" s="1028"/>
      <c r="V12" s="1029"/>
      <c r="W12" s="246"/>
      <c r="X12" s="247"/>
      <c r="Y12" s="247"/>
      <c r="Z12" s="247"/>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250"/>
      <c r="AZ12" s="1478"/>
      <c r="BA12" s="1479"/>
      <c r="BB12" s="1479"/>
      <c r="BC12" s="1479"/>
      <c r="BD12" s="1479"/>
    </row>
    <row r="13" spans="2:56" ht="36.75" customHeight="1">
      <c r="B13" s="90"/>
      <c r="C13" s="244"/>
      <c r="D13" s="33"/>
      <c r="E13" s="1472" t="s">
        <v>1888</v>
      </c>
      <c r="F13" s="1473"/>
      <c r="G13" s="1473"/>
      <c r="H13" s="1474"/>
      <c r="I13" s="1472"/>
      <c r="J13" s="1473"/>
      <c r="K13" s="1473"/>
      <c r="L13" s="1474"/>
      <c r="M13" s="215" t="s">
        <v>3</v>
      </c>
      <c r="N13" s="215"/>
      <c r="O13" s="215" t="s">
        <v>3</v>
      </c>
      <c r="P13" s="215"/>
      <c r="Q13" s="215" t="s">
        <v>3</v>
      </c>
      <c r="R13" s="215"/>
      <c r="S13" s="215"/>
      <c r="T13" s="215" t="s">
        <v>3</v>
      </c>
      <c r="U13" s="215"/>
      <c r="V13" s="251"/>
      <c r="W13" s="252"/>
      <c r="X13" s="215"/>
      <c r="Y13" s="215"/>
      <c r="Z13" s="215"/>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253"/>
      <c r="AZ13" s="1478"/>
      <c r="BA13" s="1479"/>
      <c r="BB13" s="1479"/>
      <c r="BC13" s="1479"/>
      <c r="BD13" s="1479"/>
    </row>
    <row r="14" spans="2:56" ht="36.75" customHeight="1">
      <c r="B14" s="90"/>
      <c r="C14" s="244"/>
      <c r="D14" s="33"/>
      <c r="E14" s="1472" t="s">
        <v>1889</v>
      </c>
      <c r="F14" s="1473"/>
      <c r="G14" s="1473"/>
      <c r="H14" s="1474"/>
      <c r="I14" s="1469"/>
      <c r="J14" s="1470"/>
      <c r="K14" s="1470"/>
      <c r="L14" s="1471"/>
      <c r="M14" s="215" t="s">
        <v>3</v>
      </c>
      <c r="N14" s="215"/>
      <c r="O14" s="215"/>
      <c r="P14" s="215"/>
      <c r="Q14" s="215"/>
      <c r="R14" s="215"/>
      <c r="S14" s="215"/>
      <c r="T14" s="215"/>
      <c r="U14" s="215"/>
      <c r="V14" s="251"/>
      <c r="W14" s="252"/>
      <c r="X14" s="215"/>
      <c r="Y14" s="215"/>
      <c r="Z14" s="215"/>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250"/>
      <c r="AZ14" s="97"/>
    </row>
    <row r="15" spans="2:56" ht="36.75" customHeight="1">
      <c r="B15" s="90"/>
      <c r="C15" s="244"/>
      <c r="D15" s="33"/>
      <c r="E15" s="1469" t="s">
        <v>1890</v>
      </c>
      <c r="F15" s="1470"/>
      <c r="G15" s="1470"/>
      <c r="H15" s="1471"/>
      <c r="I15" s="1469"/>
      <c r="J15" s="1470"/>
      <c r="K15" s="1470"/>
      <c r="L15" s="1471"/>
      <c r="M15" s="215"/>
      <c r="N15" s="1174" t="s">
        <v>3</v>
      </c>
      <c r="O15" s="215"/>
      <c r="P15" s="215"/>
      <c r="Q15" s="215"/>
      <c r="R15" s="215"/>
      <c r="S15" s="215"/>
      <c r="T15" s="215"/>
      <c r="U15" s="215"/>
      <c r="V15" s="251"/>
      <c r="W15" s="252"/>
      <c r="X15" s="215"/>
      <c r="Y15" s="215"/>
      <c r="Z15" s="215"/>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c r="AY15" s="253"/>
      <c r="AZ15" s="97"/>
    </row>
    <row r="16" spans="2:56" ht="36.75" customHeight="1">
      <c r="B16" s="90"/>
      <c r="C16" s="244"/>
      <c r="D16" s="33"/>
      <c r="E16" s="1469" t="s">
        <v>1891</v>
      </c>
      <c r="F16" s="1470"/>
      <c r="G16" s="1470"/>
      <c r="H16" s="1471"/>
      <c r="I16" s="1469"/>
      <c r="J16" s="1470"/>
      <c r="K16" s="1470"/>
      <c r="L16" s="1471"/>
      <c r="M16" s="215"/>
      <c r="N16" s="215" t="s">
        <v>3</v>
      </c>
      <c r="O16" s="215"/>
      <c r="P16" s="215"/>
      <c r="Q16" s="215"/>
      <c r="R16" s="215"/>
      <c r="S16" s="215"/>
      <c r="T16" s="215"/>
      <c r="U16" s="215"/>
      <c r="V16" s="251"/>
      <c r="W16" s="252"/>
      <c r="X16" s="215"/>
      <c r="Y16" s="215"/>
      <c r="Z16" s="215"/>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9"/>
      <c r="AY16" s="253"/>
    </row>
    <row r="17" spans="2:56" ht="36.75" customHeight="1">
      <c r="B17" s="90"/>
      <c r="C17" s="244"/>
      <c r="D17" s="33"/>
      <c r="E17" s="1469" t="s">
        <v>1892</v>
      </c>
      <c r="F17" s="1470"/>
      <c r="G17" s="1470"/>
      <c r="H17" s="1471"/>
      <c r="I17" s="1469"/>
      <c r="J17" s="1470"/>
      <c r="K17" s="1470"/>
      <c r="L17" s="1471"/>
      <c r="M17" s="215"/>
      <c r="N17" s="215"/>
      <c r="O17" s="215" t="s">
        <v>3</v>
      </c>
      <c r="P17" s="215" t="s">
        <v>3</v>
      </c>
      <c r="Q17" s="215"/>
      <c r="R17" s="215"/>
      <c r="S17" s="215"/>
      <c r="T17" s="215"/>
      <c r="U17" s="215"/>
      <c r="V17" s="251"/>
      <c r="W17" s="252"/>
      <c r="X17" s="215"/>
      <c r="Y17" s="215"/>
      <c r="Z17" s="215"/>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9"/>
      <c r="AY17" s="253"/>
    </row>
    <row r="18" spans="2:56" ht="36.75" customHeight="1">
      <c r="B18" s="90"/>
      <c r="C18" s="244"/>
      <c r="D18" s="33"/>
      <c r="E18" s="1469" t="s">
        <v>1893</v>
      </c>
      <c r="F18" s="1470"/>
      <c r="G18" s="1470"/>
      <c r="H18" s="1471"/>
      <c r="I18" s="1469"/>
      <c r="J18" s="1470"/>
      <c r="K18" s="1470"/>
      <c r="L18" s="1471"/>
      <c r="M18" s="215"/>
      <c r="N18" s="215"/>
      <c r="O18" s="215"/>
      <c r="P18" s="215" t="s">
        <v>3</v>
      </c>
      <c r="Q18" s="215" t="s">
        <v>3</v>
      </c>
      <c r="R18" s="215"/>
      <c r="S18" s="215"/>
      <c r="T18" s="215"/>
      <c r="U18" s="215"/>
      <c r="V18" s="251"/>
      <c r="W18" s="252"/>
      <c r="X18" s="215"/>
      <c r="Y18" s="215"/>
      <c r="Z18" s="215"/>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9"/>
      <c r="AY18" s="253"/>
    </row>
    <row r="19" spans="2:56" ht="36.75" customHeight="1">
      <c r="B19" s="90"/>
      <c r="C19" s="244"/>
      <c r="D19" s="33"/>
      <c r="E19" s="1469" t="s">
        <v>1894</v>
      </c>
      <c r="F19" s="1470"/>
      <c r="G19" s="1470"/>
      <c r="H19" s="1471"/>
      <c r="I19" s="1469"/>
      <c r="J19" s="1470"/>
      <c r="K19" s="1470"/>
      <c r="L19" s="1471"/>
      <c r="M19" s="215"/>
      <c r="N19" s="215"/>
      <c r="O19" s="215"/>
      <c r="P19" s="215"/>
      <c r="Q19" s="215"/>
      <c r="R19" s="215" t="s">
        <v>3</v>
      </c>
      <c r="S19" s="215" t="s">
        <v>3</v>
      </c>
      <c r="T19" s="215"/>
      <c r="U19" s="215"/>
      <c r="V19" s="251"/>
      <c r="W19" s="252"/>
      <c r="X19" s="215"/>
      <c r="Y19" s="215"/>
      <c r="Z19" s="215"/>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4"/>
    </row>
    <row r="20" spans="2:56" ht="36.75" customHeight="1">
      <c r="B20" s="90"/>
      <c r="C20" s="244"/>
      <c r="D20" s="33"/>
      <c r="E20" s="1469" t="s">
        <v>1895</v>
      </c>
      <c r="F20" s="1470"/>
      <c r="G20" s="1470"/>
      <c r="H20" s="1471"/>
      <c r="I20" s="1469"/>
      <c r="J20" s="1470"/>
      <c r="K20" s="1470"/>
      <c r="L20" s="1471"/>
      <c r="M20" s="215"/>
      <c r="N20" s="215"/>
      <c r="O20" s="215"/>
      <c r="P20" s="215"/>
      <c r="Q20" s="215"/>
      <c r="R20" s="215"/>
      <c r="S20" s="215"/>
      <c r="T20" s="215"/>
      <c r="U20" s="215" t="s">
        <v>3</v>
      </c>
      <c r="V20" s="251" t="s">
        <v>3</v>
      </c>
      <c r="W20" s="252"/>
      <c r="X20" s="215"/>
      <c r="Y20" s="215"/>
      <c r="Z20" s="215"/>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9"/>
      <c r="AY20" s="250"/>
      <c r="AZ20" s="97"/>
    </row>
    <row r="21" spans="2:56" ht="36.75" customHeight="1">
      <c r="B21" s="90"/>
      <c r="C21" s="244"/>
      <c r="D21" s="33"/>
      <c r="E21" s="1469"/>
      <c r="F21" s="1470"/>
      <c r="G21" s="1470"/>
      <c r="H21" s="1471"/>
      <c r="I21" s="1469"/>
      <c r="J21" s="1470"/>
      <c r="K21" s="1470"/>
      <c r="L21" s="1471"/>
      <c r="M21" s="215"/>
      <c r="N21" s="215"/>
      <c r="O21" s="215"/>
      <c r="P21" s="215"/>
      <c r="Q21" s="215"/>
      <c r="R21" s="215"/>
      <c r="S21" s="215"/>
      <c r="T21" s="215"/>
      <c r="U21" s="215"/>
      <c r="V21" s="251"/>
      <c r="W21" s="252"/>
      <c r="X21" s="215"/>
      <c r="Y21" s="215"/>
      <c r="Z21" s="215"/>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c r="AY21" s="253"/>
      <c r="AZ21" s="97"/>
    </row>
    <row r="22" spans="2:56" ht="36.75" customHeight="1">
      <c r="B22" s="90"/>
      <c r="C22" s="244"/>
      <c r="D22" s="33"/>
      <c r="E22" s="1469"/>
      <c r="F22" s="1470"/>
      <c r="G22" s="1470"/>
      <c r="H22" s="1471"/>
      <c r="I22" s="1469"/>
      <c r="J22" s="1470"/>
      <c r="K22" s="1470"/>
      <c r="L22" s="1471"/>
      <c r="M22" s="215"/>
      <c r="N22" s="215"/>
      <c r="O22" s="215"/>
      <c r="P22" s="215"/>
      <c r="Q22" s="215"/>
      <c r="R22" s="215"/>
      <c r="S22" s="215"/>
      <c r="T22" s="215"/>
      <c r="U22" s="215"/>
      <c r="V22" s="251"/>
      <c r="W22" s="252"/>
      <c r="X22" s="215"/>
      <c r="Y22" s="215"/>
      <c r="Z22" s="215"/>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c r="AY22" s="253"/>
      <c r="AZ22" s="1478"/>
      <c r="BA22" s="1479"/>
      <c r="BB22" s="1479"/>
      <c r="BC22" s="1479"/>
      <c r="BD22" s="1479"/>
    </row>
    <row r="23" spans="2:56" ht="36.75" customHeight="1">
      <c r="B23" s="90"/>
      <c r="C23" s="244"/>
      <c r="D23" s="33"/>
      <c r="E23" s="1469"/>
      <c r="F23" s="1470"/>
      <c r="G23" s="1470"/>
      <c r="H23" s="1471"/>
      <c r="I23" s="1469"/>
      <c r="J23" s="1470"/>
      <c r="K23" s="1470"/>
      <c r="L23" s="1471"/>
      <c r="M23" s="215"/>
      <c r="N23" s="215"/>
      <c r="O23" s="215"/>
      <c r="P23" s="215"/>
      <c r="Q23" s="215"/>
      <c r="R23" s="215"/>
      <c r="S23" s="215"/>
      <c r="T23" s="215"/>
      <c r="U23" s="215"/>
      <c r="V23" s="251"/>
      <c r="W23" s="252"/>
      <c r="X23" s="215"/>
      <c r="Y23" s="215"/>
      <c r="Z23" s="215"/>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53"/>
      <c r="AZ23" s="97"/>
    </row>
    <row r="24" spans="2:56" ht="36.75" customHeight="1">
      <c r="B24" s="90"/>
      <c r="C24" s="244"/>
      <c r="D24" s="33"/>
      <c r="E24" s="1469"/>
      <c r="F24" s="1470"/>
      <c r="G24" s="1470"/>
      <c r="H24" s="1471"/>
      <c r="I24" s="1469"/>
      <c r="J24" s="1470"/>
      <c r="K24" s="1470"/>
      <c r="L24" s="1471"/>
      <c r="M24" s="215"/>
      <c r="N24" s="215"/>
      <c r="O24" s="215"/>
      <c r="P24" s="215"/>
      <c r="Q24" s="215"/>
      <c r="R24" s="215"/>
      <c r="S24" s="215"/>
      <c r="T24" s="215"/>
      <c r="U24" s="215"/>
      <c r="V24" s="251"/>
      <c r="W24" s="252"/>
      <c r="X24" s="215"/>
      <c r="Y24" s="215"/>
      <c r="Z24" s="215"/>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53"/>
      <c r="AZ24" s="97"/>
    </row>
    <row r="25" spans="2:56" ht="36.75" customHeight="1">
      <c r="B25" s="90"/>
      <c r="C25" s="244"/>
      <c r="D25" s="33"/>
      <c r="E25" s="1469"/>
      <c r="F25" s="1470"/>
      <c r="G25" s="1470"/>
      <c r="H25" s="1471"/>
      <c r="I25" s="1469"/>
      <c r="J25" s="1470"/>
      <c r="K25" s="1470"/>
      <c r="L25" s="1471"/>
      <c r="M25" s="215"/>
      <c r="N25" s="215"/>
      <c r="O25" s="215"/>
      <c r="P25" s="215"/>
      <c r="Q25" s="215"/>
      <c r="R25" s="215"/>
      <c r="S25" s="215"/>
      <c r="T25" s="215"/>
      <c r="U25" s="215"/>
      <c r="V25" s="251"/>
      <c r="W25" s="252"/>
      <c r="X25" s="215"/>
      <c r="Y25" s="215"/>
      <c r="Z25" s="215"/>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53"/>
      <c r="AZ25" s="97"/>
    </row>
    <row r="26" spans="2:56" ht="36.75" customHeight="1">
      <c r="B26" s="90"/>
      <c r="C26" s="244"/>
      <c r="D26" s="33"/>
      <c r="E26" s="1469"/>
      <c r="F26" s="1470"/>
      <c r="G26" s="1470"/>
      <c r="H26" s="1471"/>
      <c r="I26" s="1469"/>
      <c r="J26" s="1470"/>
      <c r="K26" s="1470"/>
      <c r="L26" s="1471"/>
      <c r="M26" s="215"/>
      <c r="N26" s="215"/>
      <c r="O26" s="215"/>
      <c r="P26" s="215"/>
      <c r="Q26" s="215"/>
      <c r="R26" s="215"/>
      <c r="S26" s="215"/>
      <c r="T26" s="215"/>
      <c r="U26" s="215"/>
      <c r="V26" s="251"/>
      <c r="W26" s="252"/>
      <c r="X26" s="215"/>
      <c r="Y26" s="215"/>
      <c r="Z26" s="215"/>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53"/>
      <c r="AZ26" s="97"/>
    </row>
    <row r="27" spans="2:56" ht="36.75" customHeight="1">
      <c r="B27" s="90"/>
      <c r="C27" s="244"/>
      <c r="D27" s="33"/>
      <c r="E27" s="1469"/>
      <c r="F27" s="1470"/>
      <c r="G27" s="1470"/>
      <c r="H27" s="1471"/>
      <c r="I27" s="1469"/>
      <c r="J27" s="1470"/>
      <c r="K27" s="1470"/>
      <c r="L27" s="1471"/>
      <c r="M27" s="215"/>
      <c r="N27" s="215"/>
      <c r="O27" s="215"/>
      <c r="P27" s="215"/>
      <c r="Q27" s="215"/>
      <c r="R27" s="215"/>
      <c r="S27" s="215"/>
      <c r="T27" s="215"/>
      <c r="U27" s="215"/>
      <c r="V27" s="251"/>
      <c r="W27" s="252"/>
      <c r="X27" s="215"/>
      <c r="Y27" s="215"/>
      <c r="Z27" s="215"/>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53"/>
      <c r="AZ27" s="97"/>
    </row>
    <row r="28" spans="2:56" ht="36.75" customHeight="1">
      <c r="B28" s="90"/>
      <c r="C28" s="244"/>
      <c r="D28" s="33"/>
      <c r="E28" s="1469"/>
      <c r="F28" s="1470"/>
      <c r="G28" s="1470"/>
      <c r="H28" s="1471"/>
      <c r="I28" s="1469"/>
      <c r="J28" s="1470"/>
      <c r="K28" s="1470"/>
      <c r="L28" s="1471"/>
      <c r="M28" s="215"/>
      <c r="N28" s="215"/>
      <c r="O28" s="215"/>
      <c r="P28" s="215"/>
      <c r="Q28" s="215"/>
      <c r="R28" s="215"/>
      <c r="S28" s="215"/>
      <c r="T28" s="215"/>
      <c r="U28" s="215"/>
      <c r="V28" s="251"/>
      <c r="W28" s="252"/>
      <c r="X28" s="215"/>
      <c r="Y28" s="215"/>
      <c r="Z28" s="215"/>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53"/>
      <c r="AZ28" s="97"/>
    </row>
    <row r="29" spans="2:56" ht="36.75" customHeight="1">
      <c r="B29" s="90"/>
      <c r="C29" s="244"/>
      <c r="D29" s="33"/>
      <c r="E29" s="1469"/>
      <c r="F29" s="1470"/>
      <c r="G29" s="1470"/>
      <c r="H29" s="1471"/>
      <c r="I29" s="1469"/>
      <c r="J29" s="1470"/>
      <c r="K29" s="1470"/>
      <c r="L29" s="1471"/>
      <c r="M29" s="215"/>
      <c r="N29" s="215"/>
      <c r="O29" s="215"/>
      <c r="P29" s="215"/>
      <c r="Q29" s="215"/>
      <c r="R29" s="215"/>
      <c r="S29" s="215"/>
      <c r="T29" s="215"/>
      <c r="U29" s="215"/>
      <c r="V29" s="251"/>
      <c r="W29" s="252"/>
      <c r="X29" s="215"/>
      <c r="Y29" s="215"/>
      <c r="Z29" s="215"/>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53"/>
      <c r="AZ29" s="97"/>
    </row>
    <row r="30" spans="2:56" ht="36.75" customHeight="1">
      <c r="B30" s="90"/>
      <c r="C30" s="244"/>
      <c r="D30" s="33"/>
      <c r="E30" s="1469"/>
      <c r="F30" s="1470"/>
      <c r="G30" s="1470"/>
      <c r="H30" s="1471"/>
      <c r="I30" s="1469"/>
      <c r="J30" s="1470"/>
      <c r="K30" s="1470"/>
      <c r="L30" s="1471"/>
      <c r="M30" s="215"/>
      <c r="N30" s="215"/>
      <c r="O30" s="215"/>
      <c r="P30" s="215"/>
      <c r="Q30" s="215"/>
      <c r="R30" s="215"/>
      <c r="S30" s="215"/>
      <c r="T30" s="215"/>
      <c r="U30" s="215"/>
      <c r="V30" s="251"/>
      <c r="W30" s="252"/>
      <c r="X30" s="215"/>
      <c r="Y30" s="215"/>
      <c r="Z30" s="215"/>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53"/>
      <c r="AZ30" s="97"/>
    </row>
    <row r="31" spans="2:56" ht="36.75" customHeight="1">
      <c r="B31" s="90"/>
      <c r="C31" s="244"/>
      <c r="D31" s="33"/>
      <c r="E31" s="1472"/>
      <c r="F31" s="1473"/>
      <c r="G31" s="1473"/>
      <c r="H31" s="1474"/>
      <c r="I31" s="1469"/>
      <c r="J31" s="1470"/>
      <c r="K31" s="1470"/>
      <c r="L31" s="1471"/>
      <c r="M31" s="215"/>
      <c r="N31" s="215"/>
      <c r="O31" s="215"/>
      <c r="P31" s="215"/>
      <c r="Q31" s="215"/>
      <c r="R31" s="215"/>
      <c r="S31" s="215"/>
      <c r="T31" s="215"/>
      <c r="U31" s="215"/>
      <c r="V31" s="251"/>
      <c r="W31" s="252"/>
      <c r="X31" s="215"/>
      <c r="Y31" s="215"/>
      <c r="Z31" s="215"/>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53"/>
      <c r="AZ31" s="97"/>
    </row>
    <row r="32" spans="2:56" ht="36.75" customHeight="1">
      <c r="B32" s="90"/>
      <c r="C32" s="244"/>
      <c r="D32" s="33"/>
      <c r="E32" s="1472"/>
      <c r="F32" s="1473"/>
      <c r="G32" s="1473"/>
      <c r="H32" s="1474"/>
      <c r="I32" s="1472"/>
      <c r="J32" s="1473"/>
      <c r="K32" s="1473"/>
      <c r="L32" s="1474"/>
      <c r="M32" s="215"/>
      <c r="N32" s="215"/>
      <c r="O32" s="215"/>
      <c r="P32" s="215"/>
      <c r="Q32" s="215"/>
      <c r="R32" s="215"/>
      <c r="S32" s="215"/>
      <c r="T32" s="215"/>
      <c r="U32" s="215"/>
      <c r="V32" s="251"/>
      <c r="W32" s="252"/>
      <c r="X32" s="215"/>
      <c r="Y32" s="215"/>
      <c r="Z32" s="215"/>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53"/>
      <c r="AZ32" s="97"/>
    </row>
    <row r="33" spans="2:52" ht="36.75" customHeight="1">
      <c r="B33" s="90"/>
      <c r="C33" s="244"/>
      <c r="D33" s="33"/>
      <c r="E33" s="1472"/>
      <c r="F33" s="1473"/>
      <c r="G33" s="1473"/>
      <c r="H33" s="1474"/>
      <c r="I33" s="1472"/>
      <c r="J33" s="1473"/>
      <c r="K33" s="1473"/>
      <c r="L33" s="1474"/>
      <c r="M33" s="215"/>
      <c r="N33" s="215"/>
      <c r="O33" s="215"/>
      <c r="P33" s="215"/>
      <c r="Q33" s="215"/>
      <c r="R33" s="215"/>
      <c r="S33" s="215"/>
      <c r="T33" s="215"/>
      <c r="U33" s="215"/>
      <c r="V33" s="251"/>
      <c r="W33" s="252"/>
      <c r="X33" s="215"/>
      <c r="Y33" s="215"/>
      <c r="Z33" s="215"/>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53"/>
      <c r="AZ33" s="97"/>
    </row>
    <row r="34" spans="2:52" ht="36.75" customHeight="1">
      <c r="B34" s="90"/>
      <c r="C34" s="244"/>
      <c r="D34" s="33"/>
      <c r="E34" s="1472"/>
      <c r="F34" s="1473"/>
      <c r="G34" s="1473"/>
      <c r="H34" s="1474"/>
      <c r="I34" s="1472"/>
      <c r="J34" s="1473"/>
      <c r="K34" s="1473"/>
      <c r="L34" s="1474"/>
      <c r="M34" s="215"/>
      <c r="N34" s="215"/>
      <c r="O34" s="215"/>
      <c r="P34" s="215"/>
      <c r="Q34" s="215"/>
      <c r="R34" s="215"/>
      <c r="S34" s="215"/>
      <c r="T34" s="215"/>
      <c r="U34" s="215"/>
      <c r="V34" s="251"/>
      <c r="W34" s="252"/>
      <c r="X34" s="215"/>
      <c r="Y34" s="215"/>
      <c r="Z34" s="215"/>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53"/>
      <c r="AZ34" s="97"/>
    </row>
    <row r="35" spans="2:52" ht="36.75" customHeight="1">
      <c r="B35" s="90"/>
      <c r="C35" s="244"/>
      <c r="D35" s="33"/>
      <c r="E35" s="1472"/>
      <c r="F35" s="1473"/>
      <c r="G35" s="1473"/>
      <c r="H35" s="1474"/>
      <c r="I35" s="1472"/>
      <c r="J35" s="1473"/>
      <c r="K35" s="1473"/>
      <c r="L35" s="1474"/>
      <c r="M35" s="215"/>
      <c r="N35" s="215"/>
      <c r="O35" s="215"/>
      <c r="P35" s="215"/>
      <c r="Q35" s="215"/>
      <c r="R35" s="215"/>
      <c r="S35" s="215"/>
      <c r="T35" s="215"/>
      <c r="U35" s="215"/>
      <c r="V35" s="251"/>
      <c r="W35" s="252"/>
      <c r="X35" s="215"/>
      <c r="Y35" s="215"/>
      <c r="Z35" s="215"/>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53"/>
      <c r="AZ35" s="97"/>
    </row>
    <row r="36" spans="2:52" ht="36.75" customHeight="1">
      <c r="B36" s="90"/>
      <c r="C36" s="244"/>
      <c r="D36" s="33"/>
      <c r="E36" s="1472"/>
      <c r="F36" s="1473"/>
      <c r="G36" s="1473"/>
      <c r="H36" s="1474"/>
      <c r="I36" s="1472"/>
      <c r="J36" s="1473"/>
      <c r="K36" s="1473"/>
      <c r="L36" s="1474"/>
      <c r="M36" s="215"/>
      <c r="N36" s="215"/>
      <c r="O36" s="215"/>
      <c r="P36" s="215"/>
      <c r="Q36" s="215"/>
      <c r="R36" s="215"/>
      <c r="S36" s="215"/>
      <c r="T36" s="215"/>
      <c r="U36" s="215"/>
      <c r="V36" s="251"/>
      <c r="W36" s="252"/>
      <c r="X36" s="215"/>
      <c r="Y36" s="215"/>
      <c r="Z36" s="215"/>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53"/>
      <c r="AZ36" s="97"/>
    </row>
    <row r="37" spans="2:52" ht="36.75" customHeight="1">
      <c r="B37" s="90"/>
      <c r="C37" s="244"/>
      <c r="D37" s="33"/>
      <c r="E37" s="1472"/>
      <c r="F37" s="1473"/>
      <c r="G37" s="1473"/>
      <c r="H37" s="1474"/>
      <c r="I37" s="1472"/>
      <c r="J37" s="1473"/>
      <c r="K37" s="1473"/>
      <c r="L37" s="1474"/>
      <c r="M37" s="215"/>
      <c r="N37" s="215"/>
      <c r="O37" s="215"/>
      <c r="P37" s="215"/>
      <c r="Q37" s="215"/>
      <c r="R37" s="215"/>
      <c r="S37" s="215"/>
      <c r="T37" s="215"/>
      <c r="U37" s="215"/>
      <c r="V37" s="251"/>
      <c r="W37" s="252"/>
      <c r="X37" s="215"/>
      <c r="Y37" s="215"/>
      <c r="Z37" s="215"/>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53"/>
      <c r="AZ37" s="97"/>
    </row>
    <row r="38" spans="2:52" ht="36.75" customHeight="1">
      <c r="B38" s="90"/>
      <c r="C38" s="244"/>
      <c r="D38" s="33"/>
      <c r="E38" s="1472"/>
      <c r="F38" s="1473"/>
      <c r="G38" s="1473"/>
      <c r="H38" s="1474"/>
      <c r="I38" s="1472"/>
      <c r="J38" s="1473"/>
      <c r="K38" s="1473"/>
      <c r="L38" s="1474"/>
      <c r="M38" s="215"/>
      <c r="N38" s="215"/>
      <c r="O38" s="215"/>
      <c r="P38" s="215"/>
      <c r="Q38" s="215"/>
      <c r="R38" s="215"/>
      <c r="S38" s="215"/>
      <c r="T38" s="215"/>
      <c r="U38" s="215"/>
      <c r="V38" s="251"/>
      <c r="W38" s="252"/>
      <c r="X38" s="215"/>
      <c r="Y38" s="215"/>
      <c r="Z38" s="215"/>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53"/>
      <c r="AZ38" s="97"/>
    </row>
    <row r="39" spans="2:52" ht="36.75" customHeight="1">
      <c r="B39" s="90"/>
      <c r="C39" s="244"/>
      <c r="D39" s="33"/>
      <c r="E39" s="1472"/>
      <c r="F39" s="1473"/>
      <c r="G39" s="1473"/>
      <c r="H39" s="1474"/>
      <c r="I39" s="1472"/>
      <c r="J39" s="1473"/>
      <c r="K39" s="1473"/>
      <c r="L39" s="1474"/>
      <c r="M39" s="215"/>
      <c r="N39" s="215"/>
      <c r="O39" s="215"/>
      <c r="P39" s="215"/>
      <c r="Q39" s="215"/>
      <c r="R39" s="215"/>
      <c r="S39" s="215"/>
      <c r="T39" s="215"/>
      <c r="U39" s="215"/>
      <c r="V39" s="251"/>
      <c r="W39" s="252"/>
      <c r="X39" s="215"/>
      <c r="Y39" s="215"/>
      <c r="Z39" s="215"/>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53"/>
      <c r="AZ39" s="97"/>
    </row>
    <row r="40" spans="2:52" ht="36.75" customHeight="1">
      <c r="B40" s="90"/>
      <c r="C40" s="244"/>
      <c r="D40" s="33"/>
      <c r="E40" s="1472"/>
      <c r="F40" s="1473"/>
      <c r="G40" s="1473"/>
      <c r="H40" s="1474"/>
      <c r="I40" s="1472"/>
      <c r="J40" s="1473"/>
      <c r="K40" s="1473"/>
      <c r="L40" s="1474"/>
      <c r="M40" s="215"/>
      <c r="N40" s="215"/>
      <c r="O40" s="215"/>
      <c r="P40" s="215"/>
      <c r="Q40" s="215"/>
      <c r="R40" s="215"/>
      <c r="S40" s="215"/>
      <c r="T40" s="215"/>
      <c r="U40" s="215"/>
      <c r="V40" s="251"/>
      <c r="W40" s="252"/>
      <c r="X40" s="215"/>
      <c r="Y40" s="215"/>
      <c r="Z40" s="215"/>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53"/>
      <c r="AZ40" s="97"/>
    </row>
    <row r="41" spans="2:52" ht="36.75" customHeight="1">
      <c r="B41" s="90"/>
      <c r="C41" s="244"/>
      <c r="D41" s="33"/>
      <c r="E41" s="1472"/>
      <c r="F41" s="1473"/>
      <c r="G41" s="1473"/>
      <c r="H41" s="1474"/>
      <c r="I41" s="1472"/>
      <c r="J41" s="1473"/>
      <c r="K41" s="1473"/>
      <c r="L41" s="1474"/>
      <c r="M41" s="215"/>
      <c r="N41" s="215"/>
      <c r="O41" s="215"/>
      <c r="P41" s="215"/>
      <c r="Q41" s="215"/>
      <c r="R41" s="215"/>
      <c r="S41" s="215"/>
      <c r="T41" s="215"/>
      <c r="U41" s="215"/>
      <c r="V41" s="251"/>
      <c r="W41" s="252"/>
      <c r="X41" s="215"/>
      <c r="Y41" s="215"/>
      <c r="Z41" s="215"/>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53"/>
      <c r="AZ41" s="97"/>
    </row>
    <row r="42" spans="2:52" ht="36.75" customHeight="1">
      <c r="B42" s="90"/>
      <c r="C42" s="244"/>
      <c r="D42" s="33"/>
      <c r="E42" s="1472"/>
      <c r="F42" s="1473"/>
      <c r="G42" s="1473"/>
      <c r="H42" s="1474"/>
      <c r="I42" s="1472"/>
      <c r="J42" s="1473"/>
      <c r="K42" s="1473"/>
      <c r="L42" s="1474"/>
      <c r="M42" s="215"/>
      <c r="N42" s="215"/>
      <c r="O42" s="215"/>
      <c r="P42" s="215"/>
      <c r="Q42" s="215"/>
      <c r="R42" s="215"/>
      <c r="S42" s="215"/>
      <c r="T42" s="215"/>
      <c r="U42" s="215"/>
      <c r="V42" s="251"/>
      <c r="W42" s="252"/>
      <c r="X42" s="215"/>
      <c r="Y42" s="215"/>
      <c r="Z42" s="215"/>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53"/>
      <c r="AZ42" s="97"/>
    </row>
    <row r="43" spans="2:52" ht="36.75" customHeight="1">
      <c r="B43" s="90"/>
      <c r="C43" s="244"/>
      <c r="D43" s="33"/>
      <c r="E43" s="1472"/>
      <c r="F43" s="1473"/>
      <c r="G43" s="1473"/>
      <c r="H43" s="1474"/>
      <c r="I43" s="1472"/>
      <c r="J43" s="1473"/>
      <c r="K43" s="1473"/>
      <c r="L43" s="1474"/>
      <c r="M43" s="215"/>
      <c r="N43" s="215"/>
      <c r="O43" s="215"/>
      <c r="P43" s="215"/>
      <c r="Q43" s="215"/>
      <c r="R43" s="215"/>
      <c r="S43" s="215"/>
      <c r="T43" s="215"/>
      <c r="U43" s="215"/>
      <c r="V43" s="251"/>
      <c r="W43" s="252"/>
      <c r="X43" s="215"/>
      <c r="Y43" s="215"/>
      <c r="Z43" s="215"/>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53"/>
      <c r="AZ43" s="97"/>
    </row>
    <row r="44" spans="2:52" ht="36.75" customHeight="1">
      <c r="B44" s="90"/>
      <c r="C44" s="244"/>
      <c r="D44" s="33"/>
      <c r="E44" s="1472"/>
      <c r="F44" s="1473"/>
      <c r="G44" s="1473"/>
      <c r="H44" s="1474"/>
      <c r="I44" s="1472"/>
      <c r="J44" s="1473"/>
      <c r="K44" s="1473"/>
      <c r="L44" s="1474"/>
      <c r="M44" s="215"/>
      <c r="N44" s="215"/>
      <c r="O44" s="215"/>
      <c r="P44" s="215"/>
      <c r="Q44" s="215"/>
      <c r="R44" s="215"/>
      <c r="S44" s="215"/>
      <c r="T44" s="215"/>
      <c r="U44" s="215"/>
      <c r="V44" s="251"/>
      <c r="W44" s="252"/>
      <c r="X44" s="215"/>
      <c r="Y44" s="215"/>
      <c r="Z44" s="215"/>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53"/>
      <c r="AZ44" s="97"/>
    </row>
    <row r="45" spans="2:52" ht="36.75" customHeight="1">
      <c r="B45" s="90"/>
      <c r="C45" s="244"/>
      <c r="D45" s="33"/>
      <c r="E45" s="1472"/>
      <c r="F45" s="1473"/>
      <c r="G45" s="1473"/>
      <c r="H45" s="1474"/>
      <c r="I45" s="1472"/>
      <c r="J45" s="1473"/>
      <c r="K45" s="1473"/>
      <c r="L45" s="1474"/>
      <c r="M45" s="215"/>
      <c r="N45" s="215"/>
      <c r="O45" s="215"/>
      <c r="P45" s="215"/>
      <c r="Q45" s="215"/>
      <c r="R45" s="215"/>
      <c r="S45" s="215"/>
      <c r="T45" s="215"/>
      <c r="U45" s="215"/>
      <c r="V45" s="251"/>
      <c r="W45" s="252"/>
      <c r="X45" s="215"/>
      <c r="Y45" s="215"/>
      <c r="Z45" s="215"/>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53"/>
      <c r="AZ45" s="97"/>
    </row>
    <row r="46" spans="2:52" ht="36.75" customHeight="1">
      <c r="B46" s="90"/>
      <c r="C46" s="244"/>
      <c r="D46" s="33"/>
      <c r="E46" s="1472"/>
      <c r="F46" s="1473"/>
      <c r="G46" s="1473"/>
      <c r="H46" s="1474"/>
      <c r="I46" s="1472"/>
      <c r="J46" s="1473"/>
      <c r="K46" s="1473"/>
      <c r="L46" s="1474"/>
      <c r="M46" s="215"/>
      <c r="N46" s="215"/>
      <c r="O46" s="215"/>
      <c r="P46" s="215"/>
      <c r="Q46" s="215"/>
      <c r="R46" s="215"/>
      <c r="S46" s="215"/>
      <c r="T46" s="215"/>
      <c r="U46" s="215"/>
      <c r="V46" s="251"/>
      <c r="W46" s="252"/>
      <c r="X46" s="215"/>
      <c r="Y46" s="215"/>
      <c r="Z46" s="215"/>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53"/>
      <c r="AZ46" s="97"/>
    </row>
    <row r="47" spans="2:52" ht="36.75" customHeight="1">
      <c r="B47" s="90"/>
      <c r="C47" s="244"/>
      <c r="D47" s="33"/>
      <c r="E47" s="1472"/>
      <c r="F47" s="1473"/>
      <c r="G47" s="1473"/>
      <c r="H47" s="1474"/>
      <c r="I47" s="1472"/>
      <c r="J47" s="1473"/>
      <c r="K47" s="1473"/>
      <c r="L47" s="1474"/>
      <c r="M47" s="215"/>
      <c r="N47" s="215"/>
      <c r="O47" s="215"/>
      <c r="P47" s="215"/>
      <c r="Q47" s="215"/>
      <c r="R47" s="215"/>
      <c r="S47" s="215"/>
      <c r="T47" s="215"/>
      <c r="U47" s="215"/>
      <c r="V47" s="251"/>
      <c r="W47" s="252"/>
      <c r="X47" s="215"/>
      <c r="Y47" s="215"/>
      <c r="Z47" s="215"/>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53"/>
      <c r="AZ47" s="97"/>
    </row>
    <row r="48" spans="2:52" ht="36.75" customHeight="1">
      <c r="B48" s="90"/>
      <c r="C48" s="244"/>
      <c r="D48" s="33"/>
      <c r="E48" s="1472"/>
      <c r="F48" s="1473"/>
      <c r="G48" s="1473"/>
      <c r="H48" s="1474"/>
      <c r="I48" s="1472"/>
      <c r="J48" s="1473"/>
      <c r="K48" s="1473"/>
      <c r="L48" s="1474"/>
      <c r="M48" s="215"/>
      <c r="N48" s="215"/>
      <c r="O48" s="215"/>
      <c r="P48" s="215"/>
      <c r="Q48" s="215"/>
      <c r="R48" s="215"/>
      <c r="S48" s="215"/>
      <c r="T48" s="215"/>
      <c r="U48" s="215"/>
      <c r="V48" s="251"/>
      <c r="W48" s="252"/>
      <c r="X48" s="215"/>
      <c r="Y48" s="215"/>
      <c r="Z48" s="215"/>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53"/>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colBreaks count="1" manualBreakCount="1">
    <brk id="52"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C1:X38"/>
  <sheetViews>
    <sheetView topLeftCell="A3" workbookViewId="0">
      <selection activeCell="I25" sqref="I25:L35"/>
    </sheetView>
  </sheetViews>
  <sheetFormatPr baseColWidth="10" defaultColWidth="9.1640625" defaultRowHeight="14" x14ac:dyDescent="0"/>
  <cols>
    <col min="1" max="1" width="2.83203125" style="356" customWidth="1"/>
    <col min="2" max="2" width="30.33203125" style="356" customWidth="1"/>
    <col min="3" max="3" width="9.1640625" style="356"/>
    <col min="4" max="4" width="5.33203125" style="356" customWidth="1"/>
    <col min="5" max="5" width="9.1640625" style="356"/>
    <col min="6" max="6" width="32.6640625" style="356" customWidth="1"/>
    <col min="7" max="12" width="16.6640625" style="356" customWidth="1"/>
    <col min="13" max="13" width="36.33203125" style="356" customWidth="1"/>
    <col min="14" max="14" width="16.6640625" style="356" customWidth="1"/>
    <col min="15" max="16384" width="9.1640625" style="356"/>
  </cols>
  <sheetData>
    <row r="1" spans="3:24" ht="15" thickBot="1"/>
    <row r="2" spans="3:24" ht="24" customHeight="1" thickBot="1">
      <c r="C2" s="1517" t="s">
        <v>1428</v>
      </c>
      <c r="D2" s="1518"/>
      <c r="E2" s="1518"/>
      <c r="F2" s="1518"/>
      <c r="G2" s="1518"/>
      <c r="H2" s="1518"/>
      <c r="I2" s="1518"/>
      <c r="J2" s="1518"/>
      <c r="K2" s="1518"/>
      <c r="L2" s="1518"/>
      <c r="M2" s="1518"/>
      <c r="N2" s="1518"/>
      <c r="O2" s="1518"/>
      <c r="P2" s="1519"/>
      <c r="R2" s="836"/>
      <c r="S2" s="837"/>
      <c r="T2" s="837"/>
      <c r="U2" s="837"/>
      <c r="V2" s="837"/>
      <c r="W2" s="837"/>
      <c r="X2" s="838"/>
    </row>
    <row r="3" spans="3:24" ht="18" thickBot="1">
      <c r="C3" s="1485" t="s">
        <v>1459</v>
      </c>
      <c r="D3" s="1486"/>
      <c r="E3" s="1486"/>
      <c r="F3" s="1486"/>
      <c r="G3" s="1486"/>
      <c r="H3" s="1486"/>
      <c r="I3" s="1486"/>
      <c r="J3" s="1486"/>
      <c r="K3" s="1486"/>
      <c r="L3" s="1486"/>
      <c r="M3" s="1486"/>
      <c r="N3" s="1486"/>
      <c r="O3" s="1486"/>
      <c r="P3" s="1487"/>
      <c r="R3" s="1539" t="s">
        <v>1248</v>
      </c>
      <c r="S3" s="1540"/>
      <c r="T3" s="1540"/>
      <c r="U3" s="1540"/>
      <c r="V3" s="1540"/>
      <c r="W3" s="1540"/>
      <c r="X3" s="1541"/>
    </row>
    <row r="4" spans="3:24" ht="15" customHeight="1" thickBot="1">
      <c r="C4" s="988"/>
      <c r="D4" s="989"/>
      <c r="E4" s="990"/>
      <c r="F4" s="989"/>
      <c r="G4" s="989"/>
      <c r="H4" s="989"/>
      <c r="I4" s="989"/>
      <c r="J4" s="989"/>
      <c r="K4" s="989"/>
      <c r="L4" s="989"/>
      <c r="M4" s="989"/>
      <c r="N4" s="989"/>
      <c r="O4" s="989"/>
      <c r="P4" s="991"/>
      <c r="R4" s="1539"/>
      <c r="S4" s="1540"/>
      <c r="T4" s="1540"/>
      <c r="U4" s="1540"/>
      <c r="V4" s="1540"/>
      <c r="W4" s="1540"/>
      <c r="X4" s="1541"/>
    </row>
    <row r="5" spans="3:24" ht="45.75" customHeight="1" thickBot="1">
      <c r="C5" s="376" t="s">
        <v>367</v>
      </c>
      <c r="D5" s="364"/>
      <c r="E5" s="1522" t="s">
        <v>1814</v>
      </c>
      <c r="F5" s="1523"/>
      <c r="G5" s="1523"/>
      <c r="H5" s="1523"/>
      <c r="I5" s="1523"/>
      <c r="J5" s="1523"/>
      <c r="K5" s="1523"/>
      <c r="L5" s="1523"/>
      <c r="M5" s="1523"/>
      <c r="N5" s="1523"/>
      <c r="O5" s="1524"/>
      <c r="P5" s="361"/>
      <c r="R5" s="1542" t="s">
        <v>1247</v>
      </c>
      <c r="S5" s="1454"/>
      <c r="T5" s="1454"/>
      <c r="U5" s="1454"/>
      <c r="V5" s="1454"/>
      <c r="W5" s="1454"/>
      <c r="X5" s="1543"/>
    </row>
    <row r="6" spans="3:24" ht="30.75" customHeight="1">
      <c r="C6" s="376"/>
      <c r="D6" s="364"/>
      <c r="E6" s="374"/>
      <c r="F6" s="374"/>
      <c r="G6" s="374"/>
      <c r="H6" s="374"/>
      <c r="I6" s="374"/>
      <c r="J6" s="374"/>
      <c r="K6" s="374"/>
      <c r="L6" s="364"/>
      <c r="M6" s="364"/>
      <c r="N6" s="364"/>
      <c r="O6" s="364"/>
      <c r="P6" s="361"/>
      <c r="R6" s="1558" t="s">
        <v>1801</v>
      </c>
      <c r="S6" s="1559"/>
      <c r="T6" s="1559"/>
      <c r="U6" s="1559"/>
      <c r="V6" s="1559"/>
      <c r="W6" s="1559"/>
      <c r="X6" s="1560"/>
    </row>
    <row r="7" spans="3:24" ht="19.5" customHeight="1" thickBot="1">
      <c r="C7" s="376"/>
      <c r="D7" s="364"/>
      <c r="E7" s="374"/>
      <c r="F7" s="374"/>
      <c r="G7" s="374"/>
      <c r="H7" s="374"/>
      <c r="I7" s="374"/>
      <c r="J7" s="374"/>
      <c r="K7" s="374"/>
      <c r="L7" s="364"/>
      <c r="M7" s="364"/>
      <c r="N7" s="364"/>
      <c r="O7" s="364"/>
      <c r="P7" s="361"/>
      <c r="R7" s="1558"/>
      <c r="S7" s="1559"/>
      <c r="T7" s="1559"/>
      <c r="U7" s="1559"/>
      <c r="V7" s="1559"/>
      <c r="W7" s="1559"/>
      <c r="X7" s="1560"/>
    </row>
    <row r="8" spans="3:24" ht="26.25" customHeight="1" thickBot="1">
      <c r="C8" s="376"/>
      <c r="D8" s="364"/>
      <c r="E8" s="1536" t="s">
        <v>1245</v>
      </c>
      <c r="F8" s="1537"/>
      <c r="G8" s="1537"/>
      <c r="H8" s="1537"/>
      <c r="I8" s="1537"/>
      <c r="J8" s="1537"/>
      <c r="K8" s="1537"/>
      <c r="L8" s="1537"/>
      <c r="M8" s="1537"/>
      <c r="N8" s="1537"/>
      <c r="O8" s="1538"/>
      <c r="P8" s="361"/>
      <c r="R8" s="1558"/>
      <c r="S8" s="1559"/>
      <c r="T8" s="1559"/>
      <c r="U8" s="1559"/>
      <c r="V8" s="1559"/>
      <c r="W8" s="1559"/>
      <c r="X8" s="1560"/>
    </row>
    <row r="9" spans="3:24" ht="18" customHeight="1" thickBot="1">
      <c r="C9" s="376"/>
      <c r="D9" s="364"/>
      <c r="E9" s="374"/>
      <c r="F9" s="374"/>
      <c r="G9" s="374"/>
      <c r="H9" s="374"/>
      <c r="I9" s="374"/>
      <c r="J9" s="374"/>
      <c r="K9" s="374"/>
      <c r="L9" s="364"/>
      <c r="M9" s="364"/>
      <c r="N9" s="364"/>
      <c r="O9" s="364"/>
      <c r="P9" s="361"/>
      <c r="R9" s="1539"/>
      <c r="S9" s="1540"/>
      <c r="T9" s="1540"/>
      <c r="U9" s="1540"/>
      <c r="V9" s="1540"/>
      <c r="W9" s="1540"/>
      <c r="X9" s="1541"/>
    </row>
    <row r="10" spans="3:24" ht="51" customHeight="1" thickBot="1">
      <c r="C10" s="376"/>
      <c r="D10" s="364"/>
      <c r="E10" s="374"/>
      <c r="F10" s="829"/>
      <c r="G10" s="830" t="s">
        <v>1241</v>
      </c>
      <c r="H10" s="831" t="s">
        <v>1242</v>
      </c>
      <c r="I10" s="831" t="s">
        <v>1156</v>
      </c>
      <c r="J10" s="831" t="s">
        <v>1157</v>
      </c>
      <c r="K10" s="831" t="s">
        <v>1134</v>
      </c>
      <c r="L10" s="832" t="s">
        <v>1135</v>
      </c>
      <c r="M10" s="364"/>
      <c r="N10" s="364"/>
      <c r="O10" s="364"/>
      <c r="P10" s="361"/>
      <c r="R10" s="992"/>
      <c r="S10" s="1561" t="s">
        <v>1812</v>
      </c>
      <c r="T10" s="1561"/>
      <c r="U10" s="1561"/>
      <c r="V10" s="1561"/>
      <c r="W10" s="1561"/>
      <c r="X10" s="1562"/>
    </row>
    <row r="11" spans="3:24" ht="47.25" customHeight="1">
      <c r="C11" s="376"/>
      <c r="D11" s="364"/>
      <c r="E11" s="1525" t="s">
        <v>1477</v>
      </c>
      <c r="F11" s="1526"/>
      <c r="G11" s="1030">
        <v>8</v>
      </c>
      <c r="H11" s="1031">
        <v>5</v>
      </c>
      <c r="I11" s="1031">
        <v>62</v>
      </c>
      <c r="J11" s="1031">
        <v>58</v>
      </c>
      <c r="K11" s="1031">
        <v>0</v>
      </c>
      <c r="L11" s="1032">
        <v>0</v>
      </c>
      <c r="M11" s="364"/>
      <c r="N11" s="364"/>
      <c r="O11" s="364"/>
      <c r="P11" s="361"/>
      <c r="R11" s="992"/>
      <c r="S11" s="1556" t="s">
        <v>1802</v>
      </c>
      <c r="T11" s="1556"/>
      <c r="U11" s="1556"/>
      <c r="V11" s="1556"/>
      <c r="W11" s="1556"/>
      <c r="X11" s="1557"/>
    </row>
    <row r="12" spans="3:24" ht="45" customHeight="1" thickBot="1">
      <c r="C12" s="376"/>
      <c r="D12" s="364"/>
      <c r="E12" s="1527" t="s">
        <v>1478</v>
      </c>
      <c r="F12" s="1528"/>
      <c r="G12" s="1033">
        <v>8</v>
      </c>
      <c r="H12" s="1034">
        <v>5</v>
      </c>
      <c r="I12" s="1034">
        <v>5</v>
      </c>
      <c r="J12" s="1034">
        <v>20</v>
      </c>
      <c r="K12" s="1034">
        <v>0</v>
      </c>
      <c r="L12" s="1035">
        <v>0</v>
      </c>
      <c r="M12" s="364"/>
      <c r="N12" s="364"/>
      <c r="O12" s="364"/>
      <c r="P12" s="361"/>
      <c r="R12" s="992"/>
      <c r="S12" s="1556"/>
      <c r="T12" s="1556"/>
      <c r="U12" s="1556"/>
      <c r="V12" s="1556"/>
      <c r="W12" s="1556"/>
      <c r="X12" s="1557"/>
    </row>
    <row r="13" spans="3:24" ht="51" customHeight="1" thickBot="1">
      <c r="C13" s="376"/>
      <c r="D13" s="364"/>
      <c r="E13" s="1529" t="s">
        <v>1249</v>
      </c>
      <c r="F13" s="1530"/>
      <c r="G13" s="1036">
        <v>1</v>
      </c>
      <c r="H13" s="833" t="s">
        <v>470</v>
      </c>
      <c r="I13" s="829"/>
      <c r="J13" s="374"/>
      <c r="K13" s="374"/>
      <c r="L13" s="364"/>
      <c r="M13" s="364"/>
      <c r="N13" s="364"/>
      <c r="O13" s="364"/>
      <c r="P13" s="361"/>
      <c r="R13" s="992"/>
      <c r="S13" s="1556"/>
      <c r="T13" s="1556"/>
      <c r="U13" s="1556"/>
      <c r="V13" s="1556"/>
      <c r="W13" s="1556"/>
      <c r="X13" s="1557"/>
    </row>
    <row r="14" spans="3:24" ht="51" customHeight="1" thickBot="1">
      <c r="C14" s="376"/>
      <c r="D14" s="364"/>
      <c r="E14" s="374"/>
      <c r="F14" s="374"/>
      <c r="G14" s="374"/>
      <c r="H14" s="374"/>
      <c r="I14" s="374"/>
      <c r="J14" s="374"/>
      <c r="K14" s="374"/>
      <c r="L14" s="364"/>
      <c r="M14" s="364"/>
      <c r="N14" s="364"/>
      <c r="O14" s="364"/>
      <c r="P14" s="361"/>
      <c r="R14" s="992"/>
      <c r="S14" s="1454" t="s">
        <v>1803</v>
      </c>
      <c r="T14" s="1454"/>
      <c r="U14" s="1454"/>
      <c r="V14" s="1454"/>
      <c r="W14" s="1454"/>
      <c r="X14" s="1543"/>
    </row>
    <row r="15" spans="3:24" ht="27.75" customHeight="1" thickBot="1">
      <c r="C15" s="376"/>
      <c r="D15" s="364"/>
      <c r="E15" s="1536" t="s">
        <v>1246</v>
      </c>
      <c r="F15" s="1537"/>
      <c r="G15" s="1537"/>
      <c r="H15" s="1537"/>
      <c r="I15" s="1537"/>
      <c r="J15" s="1537"/>
      <c r="K15" s="1537"/>
      <c r="L15" s="1537"/>
      <c r="M15" s="1537"/>
      <c r="N15" s="1537"/>
      <c r="O15" s="1538"/>
      <c r="P15" s="361"/>
      <c r="R15" s="993"/>
      <c r="S15" s="1454"/>
      <c r="T15" s="1454"/>
      <c r="U15" s="1454"/>
      <c r="V15" s="1454"/>
      <c r="W15" s="1454"/>
      <c r="X15" s="1543"/>
    </row>
    <row r="16" spans="3:24" ht="21" customHeight="1" thickBot="1">
      <c r="C16" s="376"/>
      <c r="D16" s="364"/>
      <c r="E16" s="374"/>
      <c r="F16" s="374"/>
      <c r="G16" s="374"/>
      <c r="H16" s="374"/>
      <c r="I16" s="374"/>
      <c r="J16" s="374"/>
      <c r="K16" s="374"/>
      <c r="L16" s="364"/>
      <c r="M16" s="364"/>
      <c r="N16" s="364"/>
      <c r="O16" s="364"/>
      <c r="P16" s="361"/>
      <c r="R16" s="992"/>
      <c r="S16" s="1454"/>
      <c r="T16" s="1454"/>
      <c r="U16" s="1454"/>
      <c r="V16" s="1454"/>
      <c r="W16" s="1454"/>
      <c r="X16" s="1543"/>
    </row>
    <row r="17" spans="3:24" ht="45.75" customHeight="1" thickBot="1">
      <c r="C17" s="376"/>
      <c r="D17" s="364"/>
      <c r="E17" s="374"/>
      <c r="F17" s="829"/>
      <c r="G17" s="830" t="s">
        <v>1241</v>
      </c>
      <c r="H17" s="831" t="s">
        <v>1242</v>
      </c>
      <c r="I17" s="831" t="s">
        <v>1156</v>
      </c>
      <c r="J17" s="831" t="s">
        <v>1157</v>
      </c>
      <c r="K17" s="831" t="s">
        <v>1134</v>
      </c>
      <c r="L17" s="832" t="s">
        <v>1135</v>
      </c>
      <c r="M17" s="364"/>
      <c r="N17" s="364"/>
      <c r="O17" s="364"/>
      <c r="P17" s="361"/>
      <c r="R17" s="992"/>
      <c r="S17" s="1554" t="s">
        <v>1804</v>
      </c>
      <c r="T17" s="1554"/>
      <c r="U17" s="1554"/>
      <c r="V17" s="1554"/>
      <c r="W17" s="1554"/>
      <c r="X17" s="1555"/>
    </row>
    <row r="18" spans="3:24" ht="51" customHeight="1" thickBot="1">
      <c r="C18" s="376"/>
      <c r="D18" s="364"/>
      <c r="E18" s="1525" t="s">
        <v>1479</v>
      </c>
      <c r="F18" s="1526"/>
      <c r="G18" s="1037">
        <v>8</v>
      </c>
      <c r="H18" s="1038">
        <v>5</v>
      </c>
      <c r="I18" s="1039">
        <v>5</v>
      </c>
      <c r="J18" s="1038">
        <v>20</v>
      </c>
      <c r="K18" s="1040">
        <v>0</v>
      </c>
      <c r="L18" s="1041">
        <v>0</v>
      </c>
      <c r="M18" s="364"/>
      <c r="N18" s="364"/>
      <c r="O18" s="364"/>
      <c r="P18" s="361"/>
      <c r="R18" s="994"/>
      <c r="S18" s="1554"/>
      <c r="T18" s="1554"/>
      <c r="U18" s="1554"/>
      <c r="V18" s="1554"/>
      <c r="W18" s="1554"/>
      <c r="X18" s="1555"/>
    </row>
    <row r="19" spans="3:24" ht="51" customHeight="1" thickBot="1">
      <c r="C19" s="376"/>
      <c r="D19" s="364"/>
      <c r="E19" s="1532" t="s">
        <v>1250</v>
      </c>
      <c r="F19" s="1533"/>
      <c r="G19" s="1042">
        <v>2</v>
      </c>
      <c r="H19" s="834" t="s">
        <v>1243</v>
      </c>
      <c r="I19" s="1043">
        <v>6</v>
      </c>
      <c r="J19" s="834" t="s">
        <v>1244</v>
      </c>
      <c r="K19" s="374"/>
      <c r="L19" s="364"/>
      <c r="M19" s="364"/>
      <c r="N19" s="364"/>
      <c r="O19" s="364"/>
      <c r="P19" s="361"/>
      <c r="R19" s="1542" t="s">
        <v>1808</v>
      </c>
      <c r="S19" s="1454"/>
      <c r="T19" s="1454"/>
      <c r="U19" s="1454"/>
      <c r="V19" s="1454"/>
      <c r="W19" s="1454"/>
      <c r="X19" s="1543"/>
    </row>
    <row r="20" spans="3:24" ht="18.75" customHeight="1">
      <c r="C20" s="376"/>
      <c r="D20" s="364"/>
      <c r="E20" s="374"/>
      <c r="F20" s="374"/>
      <c r="G20" s="374"/>
      <c r="H20" s="374"/>
      <c r="I20" s="374"/>
      <c r="J20" s="374"/>
      <c r="K20" s="374"/>
      <c r="L20" s="364"/>
      <c r="M20" s="364"/>
      <c r="N20" s="364"/>
      <c r="O20" s="364"/>
      <c r="P20" s="361"/>
      <c r="R20" s="995"/>
      <c r="S20" s="1454" t="s">
        <v>1813</v>
      </c>
      <c r="T20" s="1454"/>
      <c r="U20" s="1454"/>
      <c r="V20" s="1454"/>
      <c r="W20" s="1454"/>
      <c r="X20" s="1543"/>
    </row>
    <row r="21" spans="3:24" ht="12.75" customHeight="1">
      <c r="C21" s="376"/>
      <c r="D21" s="364"/>
      <c r="E21" s="374"/>
      <c r="F21" s="374"/>
      <c r="G21" s="374"/>
      <c r="H21" s="374"/>
      <c r="I21" s="374"/>
      <c r="J21" s="374"/>
      <c r="K21" s="374"/>
      <c r="L21" s="364"/>
      <c r="M21" s="364"/>
      <c r="N21" s="364"/>
      <c r="O21" s="364"/>
      <c r="P21" s="361"/>
      <c r="R21" s="995"/>
      <c r="S21" s="1454"/>
      <c r="T21" s="1454"/>
      <c r="U21" s="1454"/>
      <c r="V21" s="1454"/>
      <c r="W21" s="1454"/>
      <c r="X21" s="1543"/>
    </row>
    <row r="22" spans="3:24" ht="15.75" customHeight="1" thickBot="1">
      <c r="C22" s="366"/>
      <c r="D22" s="364"/>
      <c r="E22" s="364"/>
      <c r="F22" s="364"/>
      <c r="G22" s="364"/>
      <c r="H22" s="364"/>
      <c r="I22" s="364"/>
      <c r="J22" s="364"/>
      <c r="K22" s="364"/>
      <c r="L22" s="364"/>
      <c r="M22" s="364"/>
      <c r="N22" s="364"/>
      <c r="O22" s="364"/>
      <c r="P22" s="361"/>
      <c r="R22" s="995"/>
      <c r="S22" s="1454"/>
      <c r="T22" s="1454"/>
      <c r="U22" s="1454"/>
      <c r="V22" s="1454"/>
      <c r="W22" s="1454"/>
      <c r="X22" s="1543"/>
    </row>
    <row r="23" spans="3:24" ht="82.5" customHeight="1" thickBot="1">
      <c r="C23" s="366"/>
      <c r="D23" s="373"/>
      <c r="E23" s="1534" t="s">
        <v>591</v>
      </c>
      <c r="F23" s="1535"/>
      <c r="G23" s="1520" t="s">
        <v>1805</v>
      </c>
      <c r="H23" s="1521"/>
      <c r="I23" s="1520" t="s">
        <v>1806</v>
      </c>
      <c r="J23" s="1521"/>
      <c r="K23" s="1520" t="s">
        <v>1807</v>
      </c>
      <c r="L23" s="1531"/>
      <c r="M23" s="364"/>
      <c r="N23" s="364"/>
      <c r="O23" s="364"/>
      <c r="P23" s="361"/>
      <c r="R23" s="995"/>
      <c r="S23" s="1454" t="s">
        <v>1810</v>
      </c>
      <c r="T23" s="1454"/>
      <c r="U23" s="1454"/>
      <c r="V23" s="1454"/>
      <c r="W23" s="1454"/>
      <c r="X23" s="1543"/>
    </row>
    <row r="24" spans="3:24" ht="85.5" customHeight="1" thickBot="1">
      <c r="C24" s="434" t="s">
        <v>611</v>
      </c>
      <c r="D24" s="373"/>
      <c r="E24" s="1552" t="s">
        <v>1498</v>
      </c>
      <c r="F24" s="1553"/>
      <c r="G24" s="1547" t="s">
        <v>615</v>
      </c>
      <c r="H24" s="1547"/>
      <c r="I24" s="1547" t="s">
        <v>1499</v>
      </c>
      <c r="J24" s="1547"/>
      <c r="K24" s="1547" t="s">
        <v>1500</v>
      </c>
      <c r="L24" s="1548"/>
      <c r="M24" s="835" t="s">
        <v>614</v>
      </c>
      <c r="N24" s="828" t="s">
        <v>638</v>
      </c>
      <c r="O24" s="364"/>
      <c r="P24" s="361"/>
      <c r="R24" s="998"/>
      <c r="S24" s="1454" t="s">
        <v>1811</v>
      </c>
      <c r="T24" s="1454"/>
      <c r="U24" s="1454"/>
      <c r="V24" s="1454"/>
      <c r="W24" s="1454"/>
      <c r="X24" s="1543"/>
    </row>
    <row r="25" spans="3:24" ht="45" customHeight="1" thickBot="1">
      <c r="C25" s="366"/>
      <c r="D25" s="362">
        <v>1</v>
      </c>
      <c r="E25" s="1511" t="str">
        <f>IF(ISBLANK('3. Goals &amp; Objectives'!G8),"",'3. Goals &amp; Objectives'!G8)</f>
        <v>Site Preparation - By May 15th, 2013, all materials will be delivered to site, and the location will be prepared for construction.</v>
      </c>
      <c r="F25" s="1512"/>
      <c r="G25" s="1505" t="s">
        <v>1922</v>
      </c>
      <c r="H25" s="1506"/>
      <c r="I25" s="1505" t="s">
        <v>1913</v>
      </c>
      <c r="J25" s="1506"/>
      <c r="K25" s="1505" t="s">
        <v>1933</v>
      </c>
      <c r="L25" s="1506"/>
      <c r="M25" s="1496" t="str">
        <f>IF(ISBLANK('3. Goals &amp; Objectives'!G7),"",'3. Goals &amp; Objectives'!G7)</f>
        <v>Completion of Site Preparation, Material Procurement, Construction, and Planting</v>
      </c>
      <c r="N25" s="1551" t="s">
        <v>592</v>
      </c>
      <c r="O25" s="364"/>
      <c r="P25" s="361"/>
      <c r="R25" s="995"/>
      <c r="S25" s="1454" t="s">
        <v>1809</v>
      </c>
      <c r="T25" s="1454"/>
      <c r="U25" s="1454"/>
      <c r="V25" s="1454"/>
      <c r="W25" s="1454"/>
      <c r="X25" s="1543"/>
    </row>
    <row r="26" spans="3:24" ht="45" customHeight="1">
      <c r="C26" s="366"/>
      <c r="D26" s="362">
        <v>1.2</v>
      </c>
      <c r="E26" s="1515" t="str">
        <f>IF(ISBLANK('3. Goals &amp; Objectives'!G9),"",'3. Goals &amp; Objectives'!G9)</f>
        <v xml:space="preserve">Construction - By May 31st, 2013, all materials will be procured and the greenhouse construction, as well as drip irrigation system will be installed and tested. </v>
      </c>
      <c r="F26" s="1516"/>
      <c r="G26" s="1507" t="s">
        <v>1924</v>
      </c>
      <c r="H26" s="1508"/>
      <c r="I26" s="1505" t="s">
        <v>1923</v>
      </c>
      <c r="J26" s="1506"/>
      <c r="K26" s="1507" t="s">
        <v>1934</v>
      </c>
      <c r="L26" s="1508"/>
      <c r="M26" s="1497"/>
      <c r="N26" s="1494"/>
      <c r="O26" s="364"/>
      <c r="P26" s="361"/>
      <c r="R26" s="997"/>
      <c r="S26" s="1465"/>
      <c r="T26" s="1465"/>
      <c r="U26" s="1465"/>
      <c r="V26" s="1465"/>
      <c r="W26" s="1465"/>
      <c r="X26" s="1550"/>
    </row>
    <row r="27" spans="3:24" ht="45" customHeight="1">
      <c r="C27" s="366"/>
      <c r="D27" s="362">
        <v>1.3</v>
      </c>
      <c r="E27" s="1515" t="str">
        <f>IF(ISBLANK('3. Goals &amp; Objectives'!G10),"",'3. Goals &amp; Objectives'!G10)</f>
        <v xml:space="preserve">Planting - By June 14th, 2013, all seeds will be planted, treated with fertilizer and agro-chemicals, and monitoring of crop growth will have started. </v>
      </c>
      <c r="F27" s="1516"/>
      <c r="G27" s="1507" t="s">
        <v>1927</v>
      </c>
      <c r="H27" s="1508"/>
      <c r="I27" s="1507" t="s">
        <v>1928</v>
      </c>
      <c r="J27" s="1508"/>
      <c r="K27" s="1507" t="s">
        <v>1935</v>
      </c>
      <c r="L27" s="1508"/>
      <c r="M27" s="1497"/>
      <c r="N27" s="1494"/>
      <c r="O27" s="364"/>
      <c r="P27" s="361"/>
      <c r="R27" s="1549"/>
      <c r="S27" s="1549"/>
      <c r="T27" s="1549"/>
      <c r="U27" s="1549"/>
      <c r="V27" s="1549"/>
      <c r="W27" s="1549"/>
      <c r="X27" s="1549"/>
    </row>
    <row r="28" spans="3:24" ht="45" customHeight="1" thickBot="1">
      <c r="C28" s="366"/>
      <c r="D28" s="362">
        <v>1.4</v>
      </c>
      <c r="E28" s="1513" t="str">
        <f>IF(ISBLANK('3. Goals &amp; Objectives'!G11),"",'3. Goals &amp; Objectives'!G11)</f>
        <v>Fee Waivers - 20 female students and 5 male students will be provided with school fee reduction waivers.</v>
      </c>
      <c r="F28" s="1514"/>
      <c r="G28" s="1503" t="s">
        <v>1929</v>
      </c>
      <c r="H28" s="1504"/>
      <c r="I28" s="1503" t="s">
        <v>1926</v>
      </c>
      <c r="J28" s="1504"/>
      <c r="K28" s="1503" t="s">
        <v>1930</v>
      </c>
      <c r="L28" s="1504"/>
      <c r="M28" s="1498"/>
      <c r="N28" s="1494"/>
      <c r="O28" s="364"/>
      <c r="P28" s="361"/>
      <c r="R28" s="1549"/>
      <c r="S28" s="1549"/>
      <c r="T28" s="1549"/>
      <c r="U28" s="1549"/>
      <c r="V28" s="1549"/>
      <c r="W28" s="1549"/>
      <c r="X28" s="1549"/>
    </row>
    <row r="29" spans="3:24" ht="45" customHeight="1" thickBot="1">
      <c r="C29" s="366"/>
      <c r="D29" s="362">
        <v>2.1</v>
      </c>
      <c r="E29" s="1511" t="str">
        <f>IF(ISBLANK('3. Goals &amp; Objectives'!G13),"",'3. Goals &amp; Objectives'!G13)</f>
        <v>Planning - By May 8th, 2013, 10 school staff, and 25 students will have participated and finished the first project planning meeting regarding site development and material procurement.</v>
      </c>
      <c r="F29" s="1512"/>
      <c r="G29" s="1505" t="s">
        <v>1938</v>
      </c>
      <c r="H29" s="1506"/>
      <c r="I29" s="1505" t="s">
        <v>1936</v>
      </c>
      <c r="J29" s="1506"/>
      <c r="K29" s="1505" t="s">
        <v>1937</v>
      </c>
      <c r="L29" s="1506"/>
      <c r="M29" s="1499" t="str">
        <f>IF(ISBLANK('3. Goals &amp; Objectives'!G12),"",'3. Goals &amp; Objectives'!G12)</f>
        <v>Completion of Group Meetings</v>
      </c>
      <c r="N29" s="1544" t="s">
        <v>593</v>
      </c>
      <c r="O29" s="364"/>
      <c r="P29" s="361"/>
    </row>
    <row r="30" spans="3:24" ht="45" customHeight="1" thickBot="1">
      <c r="C30" s="366"/>
      <c r="D30" s="362">
        <v>2.2000000000000002</v>
      </c>
      <c r="E30" s="1515" t="str">
        <f>IF(ISBLANK('3. Goals &amp; Objectives'!G14),"",'3. Goals &amp; Objectives'!G14)</f>
        <v>Planning - By May 31st, 2013, 10 school staff, and 25 students will have participated and finished the second planning meeting regarding greenhouse construction and set up.</v>
      </c>
      <c r="F30" s="1516"/>
      <c r="G30" s="1505" t="s">
        <v>1938</v>
      </c>
      <c r="H30" s="1506"/>
      <c r="I30" s="1505" t="s">
        <v>1936</v>
      </c>
      <c r="J30" s="1506"/>
      <c r="K30" s="1505" t="s">
        <v>1937</v>
      </c>
      <c r="L30" s="1506"/>
      <c r="M30" s="1499"/>
      <c r="N30" s="1545"/>
      <c r="O30" s="364"/>
      <c r="P30" s="361"/>
    </row>
    <row r="31" spans="3:24" ht="45" customHeight="1">
      <c r="C31" s="366"/>
      <c r="D31" s="362">
        <v>2.2999999999999998</v>
      </c>
      <c r="E31" s="1515" t="str">
        <f>IF(ISBLANK('3. Goals &amp; Objectives'!G15),"",'3. Goals &amp; Objectives'!G15)</f>
        <v>Planning - By June 14th, 2013, 10 school staff, and 25 students will have concluded all project meetings following the planting of seeds and application of fertilizers and agro-chemicals.</v>
      </c>
      <c r="F31" s="1516"/>
      <c r="G31" s="1505" t="s">
        <v>1938</v>
      </c>
      <c r="H31" s="1506"/>
      <c r="I31" s="1505" t="s">
        <v>1936</v>
      </c>
      <c r="J31" s="1506"/>
      <c r="K31" s="1505" t="s">
        <v>1937</v>
      </c>
      <c r="L31" s="1506"/>
      <c r="M31" s="1499"/>
      <c r="N31" s="1545"/>
      <c r="O31" s="364"/>
      <c r="P31" s="361"/>
    </row>
    <row r="32" spans="3:24" ht="45" customHeight="1" thickBot="1">
      <c r="C32" s="366"/>
      <c r="D32" s="362">
        <v>2.4</v>
      </c>
      <c r="E32" s="1513" t="str">
        <f>IF(ISBLANK('3. Goals &amp; Objectives'!G16),"",'3. Goals &amp; Objectives'!G16)</f>
        <v>Fee Waivers - 20 female students and 5 male students will be provided with school fee reduction waivers.</v>
      </c>
      <c r="F32" s="1514"/>
      <c r="G32" s="1503" t="s">
        <v>1929</v>
      </c>
      <c r="H32" s="1504"/>
      <c r="I32" s="1503" t="s">
        <v>1926</v>
      </c>
      <c r="J32" s="1504"/>
      <c r="K32" s="1503" t="s">
        <v>1931</v>
      </c>
      <c r="L32" s="1504"/>
      <c r="M32" s="1500"/>
      <c r="N32" s="1546"/>
      <c r="O32" s="364"/>
      <c r="P32" s="361"/>
    </row>
    <row r="33" spans="3:16" ht="45" customHeight="1" thickBot="1">
      <c r="C33" s="366"/>
      <c r="D33" s="362">
        <v>3.1</v>
      </c>
      <c r="E33" s="1511" t="str">
        <f>IF(ISBLANK('3. Goals &amp; Objectives'!G18),"",'3. Goals &amp; Objectives'!G18)</f>
        <v>Workshop - By June 21st, 2013, 15 school staff, 120 students and 50 community members will have been provided with farming techniques and greenhouse technology in the first Nutritional Workshop.</v>
      </c>
      <c r="F33" s="1512"/>
      <c r="G33" s="1501" t="s">
        <v>1939</v>
      </c>
      <c r="H33" s="1502"/>
      <c r="I33" s="1505" t="s">
        <v>1936</v>
      </c>
      <c r="J33" s="1506"/>
      <c r="K33" s="1501" t="s">
        <v>1941</v>
      </c>
      <c r="L33" s="1502"/>
      <c r="M33" s="1496" t="str">
        <f>IF(ISBLANK('3. Goals &amp; Objectives'!G17),"",'3. Goals &amp; Objectives'!G17)</f>
        <v>Completion of Nutritional Workshops and Training</v>
      </c>
      <c r="N33" s="1494" t="s">
        <v>594</v>
      </c>
      <c r="O33" s="364"/>
      <c r="P33" s="361"/>
    </row>
    <row r="34" spans="3:16" ht="45" customHeight="1">
      <c r="C34" s="366"/>
      <c r="D34" s="362">
        <v>3.2</v>
      </c>
      <c r="E34" s="1515" t="str">
        <f>IF(ISBLANK('3. Goals &amp; Objectives'!G19),"",'3. Goals &amp; Objectives'!G19)</f>
        <v>Workshop - By June 28st, 2013, 15 school staff, 120 students and 50 community members will have been provided with nutritional and balanced diet information.</v>
      </c>
      <c r="F34" s="1516"/>
      <c r="G34" s="1501" t="s">
        <v>1940</v>
      </c>
      <c r="H34" s="1502"/>
      <c r="I34" s="1505" t="s">
        <v>1936</v>
      </c>
      <c r="J34" s="1506"/>
      <c r="K34" s="1501" t="s">
        <v>1941</v>
      </c>
      <c r="L34" s="1502"/>
      <c r="M34" s="1497"/>
      <c r="N34" s="1494"/>
      <c r="O34" s="364"/>
      <c r="P34" s="361"/>
    </row>
    <row r="35" spans="3:16" ht="45" customHeight="1" thickBot="1">
      <c r="C35" s="366"/>
      <c r="D35" s="362">
        <v>3.3</v>
      </c>
      <c r="E35" s="1515" t="str">
        <f>IF(ISBLANK('3. Goals &amp; Objectives'!G20),"",'3. Goals &amp; Objectives'!G20)</f>
        <v>Fee Waivers - 20 female students and 5 male students will be provided with school fee reduction waivers.</v>
      </c>
      <c r="F35" s="1516"/>
      <c r="G35" s="1503" t="s">
        <v>1929</v>
      </c>
      <c r="H35" s="1504"/>
      <c r="I35" s="1503" t="s">
        <v>1926</v>
      </c>
      <c r="J35" s="1504"/>
      <c r="K35" s="1503" t="s">
        <v>1932</v>
      </c>
      <c r="L35" s="1504"/>
      <c r="M35" s="1497"/>
      <c r="N35" s="1494"/>
      <c r="O35" s="364"/>
      <c r="P35" s="361"/>
    </row>
    <row r="36" spans="3:16" ht="45" customHeight="1" thickBot="1">
      <c r="C36" s="366"/>
      <c r="D36" s="362">
        <v>3.4</v>
      </c>
      <c r="E36" s="1513" t="str">
        <f>IF(ISBLANK('3. Goals &amp; Objectives'!G21),"",'3. Goals &amp; Objectives'!G21)</f>
        <v/>
      </c>
      <c r="F36" s="1514"/>
      <c r="G36" s="1509"/>
      <c r="H36" s="1510"/>
      <c r="I36" s="1509"/>
      <c r="J36" s="1510"/>
      <c r="K36" s="1509"/>
      <c r="L36" s="1510"/>
      <c r="M36" s="1498"/>
      <c r="N36" s="1495"/>
      <c r="O36" s="364"/>
      <c r="P36" s="361"/>
    </row>
    <row r="37" spans="3:16" ht="15" customHeight="1">
      <c r="C37" s="366"/>
      <c r="D37" s="364"/>
      <c r="E37" s="364"/>
      <c r="F37" s="364"/>
      <c r="G37" s="364"/>
      <c r="H37" s="364"/>
      <c r="I37" s="364"/>
      <c r="J37" s="364"/>
      <c r="K37" s="364"/>
      <c r="L37" s="364"/>
      <c r="M37" s="364"/>
      <c r="N37" s="364"/>
      <c r="O37" s="364"/>
      <c r="P37" s="361"/>
    </row>
    <row r="38" spans="3:16" ht="15" customHeight="1" thickBot="1">
      <c r="C38" s="377"/>
      <c r="D38" s="358"/>
      <c r="E38" s="358"/>
      <c r="F38" s="358"/>
      <c r="G38" s="358"/>
      <c r="H38" s="358"/>
      <c r="I38" s="358"/>
      <c r="J38" s="358"/>
      <c r="K38" s="358"/>
      <c r="L38" s="358"/>
      <c r="M38" s="358"/>
      <c r="N38" s="358"/>
      <c r="O38" s="358"/>
      <c r="P38" s="357"/>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ageMargins left="0.55000000000000004" right="0.32"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C1:T12"/>
  <sheetViews>
    <sheetView topLeftCell="A4" zoomScaleSheetLayoutView="90" workbookViewId="0">
      <selection activeCell="S10" sqref="S10"/>
    </sheetView>
  </sheetViews>
  <sheetFormatPr baseColWidth="10" defaultColWidth="9.1640625" defaultRowHeight="12" x14ac:dyDescent="0"/>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16" width="9.1640625" style="20"/>
    <col min="17" max="17" width="12.33203125" style="20" customWidth="1"/>
    <col min="18" max="16384" width="9.1640625" style="20"/>
  </cols>
  <sheetData>
    <row r="1" spans="3:20" ht="13" thickBot="1"/>
    <row r="2" spans="3:20" ht="18" thickBot="1">
      <c r="C2" s="552"/>
      <c r="D2" s="1566" t="s">
        <v>1428</v>
      </c>
      <c r="E2" s="1566"/>
      <c r="F2" s="1566"/>
      <c r="G2" s="1566"/>
      <c r="H2" s="1566"/>
      <c r="I2" s="1566"/>
      <c r="J2" s="1566"/>
      <c r="K2" s="1566"/>
      <c r="L2" s="1566"/>
      <c r="M2" s="1566"/>
      <c r="N2" s="1566"/>
      <c r="O2" s="1566"/>
      <c r="P2" s="1566"/>
      <c r="Q2" s="553"/>
    </row>
    <row r="3" spans="3:20" ht="17.25" customHeight="1" thickBot="1">
      <c r="C3" s="1567" t="s">
        <v>648</v>
      </c>
      <c r="D3" s="1568"/>
      <c r="E3" s="1568"/>
      <c r="F3" s="1568"/>
      <c r="G3" s="1568"/>
      <c r="H3" s="1568"/>
      <c r="I3" s="1568"/>
      <c r="J3" s="1568"/>
      <c r="K3" s="1568"/>
      <c r="L3" s="1568"/>
      <c r="M3" s="1568"/>
      <c r="N3" s="1568"/>
      <c r="O3" s="1568"/>
      <c r="P3" s="1568"/>
      <c r="Q3" s="1569"/>
    </row>
    <row r="4" spans="3:20" ht="14" thickBot="1">
      <c r="C4" s="323"/>
      <c r="D4" s="28"/>
      <c r="E4" s="28"/>
      <c r="F4" s="547"/>
      <c r="G4" s="547"/>
      <c r="H4" s="547"/>
      <c r="I4" s="547"/>
      <c r="J4" s="210"/>
      <c r="K4" s="28"/>
      <c r="L4" s="28"/>
      <c r="M4" s="28"/>
      <c r="N4" s="28"/>
      <c r="O4" s="28"/>
      <c r="P4" s="28"/>
      <c r="Q4" s="29"/>
    </row>
    <row r="5" spans="3:20" ht="46.5" customHeight="1">
      <c r="C5" s="1570" t="s">
        <v>367</v>
      </c>
      <c r="D5" s="1571" t="s">
        <v>1480</v>
      </c>
      <c r="E5" s="1572"/>
      <c r="F5" s="1572"/>
      <c r="G5" s="1572"/>
      <c r="H5" s="1572"/>
      <c r="I5" s="1572"/>
      <c r="J5" s="1572"/>
      <c r="K5" s="1572"/>
      <c r="L5" s="1572"/>
      <c r="M5" s="1572"/>
      <c r="N5" s="1572"/>
      <c r="O5" s="1572"/>
      <c r="P5" s="1573"/>
      <c r="Q5" s="29"/>
    </row>
    <row r="6" spans="3:20" ht="51.75" customHeight="1" thickBot="1">
      <c r="C6" s="1570"/>
      <c r="D6" s="1574"/>
      <c r="E6" s="1575"/>
      <c r="F6" s="1575"/>
      <c r="G6" s="1575"/>
      <c r="H6" s="1575"/>
      <c r="I6" s="1575"/>
      <c r="J6" s="1575"/>
      <c r="K6" s="1575"/>
      <c r="L6" s="1575"/>
      <c r="M6" s="1575"/>
      <c r="N6" s="1575"/>
      <c r="O6" s="1575"/>
      <c r="P6" s="1576"/>
      <c r="Q6" s="29"/>
    </row>
    <row r="7" spans="3:20" ht="16" thickBot="1">
      <c r="C7" s="323"/>
      <c r="D7" s="28"/>
      <c r="E7" s="28"/>
      <c r="F7" s="60"/>
      <c r="G7" s="60"/>
      <c r="H7" s="60"/>
      <c r="I7" s="60"/>
      <c r="J7" s="60"/>
      <c r="K7" s="28"/>
      <c r="L7" s="28"/>
      <c r="M7" s="28"/>
      <c r="N7" s="28"/>
      <c r="O7" s="28"/>
      <c r="P7" s="28"/>
      <c r="Q7" s="29"/>
    </row>
    <row r="8" spans="3:20" ht="129.75" customHeight="1" thickBot="1">
      <c r="C8" s="338" t="s">
        <v>649</v>
      </c>
      <c r="D8" s="1565" t="s">
        <v>1481</v>
      </c>
      <c r="E8" s="1565"/>
      <c r="F8" s="1565"/>
      <c r="G8" s="1564" t="s">
        <v>1942</v>
      </c>
      <c r="H8" s="1564"/>
      <c r="I8" s="1564"/>
      <c r="J8" s="1564"/>
      <c r="K8" s="1564"/>
      <c r="L8" s="1564"/>
      <c r="M8" s="1564"/>
      <c r="N8" s="1564"/>
      <c r="O8" s="1564"/>
      <c r="P8" s="1564"/>
      <c r="Q8" s="29"/>
    </row>
    <row r="9" spans="3:20" ht="150" customHeight="1" thickBot="1">
      <c r="C9" s="338" t="s">
        <v>650</v>
      </c>
      <c r="D9" s="1563" t="s">
        <v>1482</v>
      </c>
      <c r="E9" s="1563"/>
      <c r="F9" s="1563"/>
      <c r="G9" s="1564" t="s">
        <v>1943</v>
      </c>
      <c r="H9" s="1564"/>
      <c r="I9" s="1564"/>
      <c r="J9" s="1564"/>
      <c r="K9" s="1564"/>
      <c r="L9" s="1564"/>
      <c r="M9" s="1564"/>
      <c r="N9" s="1564"/>
      <c r="O9" s="1564"/>
      <c r="P9" s="1564"/>
      <c r="Q9" s="550"/>
      <c r="R9" s="548"/>
      <c r="S9" s="548"/>
      <c r="T9" s="548"/>
    </row>
    <row r="10" spans="3:20" ht="134.25" customHeight="1" thickBot="1">
      <c r="C10" s="554" t="s">
        <v>651</v>
      </c>
      <c r="D10" s="1563" t="s">
        <v>1483</v>
      </c>
      <c r="E10" s="1563"/>
      <c r="F10" s="1563"/>
      <c r="G10" s="1564" t="s">
        <v>1944</v>
      </c>
      <c r="H10" s="1564"/>
      <c r="I10" s="1564"/>
      <c r="J10" s="1564"/>
      <c r="K10" s="1564"/>
      <c r="L10" s="1564"/>
      <c r="M10" s="1564"/>
      <c r="N10" s="1564"/>
      <c r="O10" s="1564"/>
      <c r="P10" s="1564"/>
      <c r="Q10" s="551"/>
      <c r="R10" s="549"/>
      <c r="S10" s="549"/>
      <c r="T10" s="549"/>
    </row>
    <row r="11" spans="3:20">
      <c r="C11" s="323"/>
      <c r="D11" s="28"/>
      <c r="E11" s="28"/>
      <c r="F11" s="28"/>
      <c r="G11" s="28"/>
      <c r="H11" s="28"/>
      <c r="I11" s="28"/>
      <c r="J11" s="28"/>
      <c r="K11" s="28"/>
      <c r="L11" s="28"/>
      <c r="M11" s="28"/>
      <c r="N11" s="28"/>
      <c r="O11" s="28"/>
      <c r="P11" s="28"/>
      <c r="Q11" s="29"/>
    </row>
    <row r="12" spans="3:20" ht="13" thickBot="1">
      <c r="C12" s="324"/>
      <c r="D12" s="325"/>
      <c r="E12" s="325"/>
      <c r="F12" s="325"/>
      <c r="G12" s="325"/>
      <c r="H12" s="325"/>
      <c r="I12" s="325"/>
      <c r="J12" s="325"/>
      <c r="K12" s="325"/>
      <c r="L12" s="325"/>
      <c r="M12" s="325"/>
      <c r="N12" s="325"/>
      <c r="O12" s="325"/>
      <c r="P12" s="325"/>
      <c r="Q12" s="326"/>
    </row>
  </sheetData>
  <sheetProtection password="D69D" sheet="1" selectLockedCells="1"/>
  <protectedRanges>
    <protectedRange sqref="G8:J8" name=""/>
    <protectedRange sqref="I9:T10" name=""/>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C000"/>
    <pageSetUpPr fitToPage="1"/>
  </sheetPr>
  <dimension ref="A1:AH488"/>
  <sheetViews>
    <sheetView showGridLines="0" zoomScale="125" zoomScaleNormal="125" zoomScalePageLayoutView="125" workbookViewId="0"/>
  </sheetViews>
  <sheetFormatPr baseColWidth="10" defaultColWidth="9.1640625" defaultRowHeight="12" x14ac:dyDescent="0"/>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1"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638"/>
      <c r="F1" s="1638"/>
      <c r="G1" s="1638"/>
      <c r="H1" s="1638"/>
      <c r="I1" s="1638"/>
      <c r="J1" s="1638"/>
      <c r="K1" s="1638"/>
      <c r="L1" s="1638"/>
      <c r="M1" s="1638"/>
    </row>
    <row r="2" spans="3:34" ht="27" customHeight="1" thickBot="1">
      <c r="C2" s="1641" t="s">
        <v>1428</v>
      </c>
      <c r="D2" s="1642"/>
      <c r="E2" s="1642"/>
      <c r="F2" s="1642"/>
      <c r="G2" s="1642"/>
      <c r="H2" s="1642"/>
      <c r="I2" s="1642"/>
      <c r="J2" s="1642"/>
      <c r="K2" s="1642"/>
      <c r="L2" s="1642"/>
      <c r="M2" s="1642"/>
      <c r="N2" s="1642"/>
      <c r="O2" s="1642"/>
      <c r="P2" s="1642"/>
      <c r="Q2" s="1642"/>
      <c r="R2" s="1642"/>
      <c r="S2" s="1643"/>
      <c r="U2" s="1658" t="s">
        <v>1830</v>
      </c>
      <c r="V2" s="1659"/>
      <c r="W2" s="1659"/>
      <c r="X2" s="1659"/>
      <c r="Y2" s="1660"/>
      <c r="Z2" s="204"/>
      <c r="AA2" s="1658" t="s">
        <v>1832</v>
      </c>
      <c r="AB2" s="1659"/>
      <c r="AC2" s="1659"/>
      <c r="AD2" s="1659"/>
      <c r="AE2" s="1659"/>
      <c r="AF2" s="1660"/>
    </row>
    <row r="3" spans="3:34" ht="23.25" customHeight="1" thickBot="1">
      <c r="C3" s="1650" t="s">
        <v>654</v>
      </c>
      <c r="D3" s="1651"/>
      <c r="E3" s="1651"/>
      <c r="F3" s="1651"/>
      <c r="G3" s="1651"/>
      <c r="H3" s="1651"/>
      <c r="I3" s="1651"/>
      <c r="J3" s="1651"/>
      <c r="K3" s="1651"/>
      <c r="L3" s="1651"/>
      <c r="M3" s="1651"/>
      <c r="N3" s="1651"/>
      <c r="O3" s="1651"/>
      <c r="P3" s="1651"/>
      <c r="Q3" s="1651"/>
      <c r="R3" s="1651"/>
      <c r="S3" s="504"/>
      <c r="U3" s="1681" t="s">
        <v>1829</v>
      </c>
      <c r="V3" s="1682"/>
      <c r="W3" s="1682"/>
      <c r="X3" s="1682"/>
      <c r="Y3" s="1683"/>
      <c r="Z3" s="204"/>
      <c r="AA3" s="1661" t="s">
        <v>1833</v>
      </c>
      <c r="AB3" s="1662"/>
      <c r="AC3" s="1662"/>
      <c r="AD3" s="1662"/>
      <c r="AE3" s="1662"/>
      <c r="AF3" s="1663"/>
    </row>
    <row r="4" spans="3:34" ht="36" customHeight="1" thickBot="1">
      <c r="C4" s="505"/>
      <c r="D4" s="203"/>
      <c r="E4" s="503"/>
      <c r="F4" s="482"/>
      <c r="G4" s="482"/>
      <c r="H4" s="203"/>
      <c r="I4" s="203"/>
      <c r="J4" s="203"/>
      <c r="K4" s="203"/>
      <c r="L4" s="203"/>
      <c r="M4" s="203"/>
      <c r="N4" s="203"/>
      <c r="O4" s="203"/>
      <c r="P4" s="203"/>
      <c r="Q4" s="203"/>
      <c r="R4" s="482"/>
      <c r="S4" s="506"/>
      <c r="U4" s="1684"/>
      <c r="V4" s="1685"/>
      <c r="W4" s="1685"/>
      <c r="X4" s="1685"/>
      <c r="Y4" s="1686"/>
      <c r="Z4" s="204"/>
      <c r="AA4" s="1664"/>
      <c r="AB4" s="1665"/>
      <c r="AC4" s="1665"/>
      <c r="AD4" s="1665"/>
      <c r="AE4" s="1665"/>
      <c r="AF4" s="1666"/>
    </row>
    <row r="5" spans="3:34" ht="51" customHeight="1" thickBot="1">
      <c r="C5" s="505"/>
      <c r="D5" s="1609" t="s">
        <v>367</v>
      </c>
      <c r="E5" s="498">
        <v>1</v>
      </c>
      <c r="F5" s="1645" t="s">
        <v>1868</v>
      </c>
      <c r="G5" s="1646"/>
      <c r="H5" s="1646"/>
      <c r="I5" s="1646"/>
      <c r="J5" s="1646"/>
      <c r="K5" s="1646"/>
      <c r="L5" s="1646"/>
      <c r="M5" s="1646"/>
      <c r="N5" s="1646"/>
      <c r="O5" s="1646"/>
      <c r="P5" s="1646"/>
      <c r="Q5" s="1646"/>
      <c r="R5" s="1647"/>
      <c r="S5" s="521"/>
      <c r="U5" s="1687"/>
      <c r="V5" s="1688"/>
      <c r="W5" s="1688"/>
      <c r="X5" s="1688"/>
      <c r="Y5" s="1689"/>
      <c r="Z5" s="204"/>
      <c r="AA5" s="1667"/>
      <c r="AB5" s="1668"/>
      <c r="AC5" s="1668"/>
      <c r="AD5" s="1668"/>
      <c r="AE5" s="1668"/>
      <c r="AF5" s="1669"/>
    </row>
    <row r="6" spans="3:34" ht="12" customHeight="1" thickBot="1">
      <c r="C6" s="505"/>
      <c r="D6" s="1609"/>
      <c r="E6" s="499"/>
      <c r="F6" s="497"/>
      <c r="G6" s="497"/>
      <c r="H6" s="497"/>
      <c r="I6" s="497"/>
      <c r="J6" s="497"/>
      <c r="K6" s="497"/>
      <c r="L6" s="497"/>
      <c r="M6" s="497"/>
      <c r="N6" s="497"/>
      <c r="O6" s="497"/>
      <c r="P6" s="497"/>
      <c r="Q6" s="497"/>
      <c r="R6" s="520"/>
      <c r="S6" s="521"/>
      <c r="T6" s="13"/>
      <c r="U6" s="400"/>
      <c r="V6" s="400"/>
      <c r="W6" s="400"/>
      <c r="X6" s="400"/>
      <c r="Y6" s="204"/>
      <c r="Z6" s="204"/>
      <c r="AA6" s="1006"/>
      <c r="AB6" s="1007"/>
      <c r="AC6" s="1007"/>
      <c r="AD6" s="1007"/>
      <c r="AE6" s="1007"/>
      <c r="AF6" s="1008"/>
    </row>
    <row r="7" spans="3:34" ht="16.5" customHeight="1">
      <c r="C7" s="505"/>
      <c r="D7" s="1609"/>
      <c r="E7" s="500"/>
      <c r="F7" s="448"/>
      <c r="G7" s="448"/>
      <c r="H7" s="448"/>
      <c r="I7" s="448"/>
      <c r="J7" s="448"/>
      <c r="K7" s="448"/>
      <c r="L7" s="448"/>
      <c r="M7" s="448"/>
      <c r="N7" s="448"/>
      <c r="O7" s="448"/>
      <c r="P7" s="448"/>
      <c r="Q7" s="448"/>
      <c r="R7" s="501"/>
      <c r="S7" s="522"/>
      <c r="U7" s="1690" t="s">
        <v>1831</v>
      </c>
      <c r="V7" s="1691"/>
      <c r="W7" s="1691"/>
      <c r="X7" s="1691"/>
      <c r="Y7" s="1692"/>
      <c r="Z7" s="204"/>
      <c r="AA7" s="1670" t="s">
        <v>1847</v>
      </c>
      <c r="AB7" s="1671"/>
      <c r="AC7" s="1671"/>
      <c r="AD7" s="1671"/>
      <c r="AE7" s="1671"/>
      <c r="AF7" s="1672"/>
    </row>
    <row r="8" spans="3:34" ht="31.5" customHeight="1" thickBot="1">
      <c r="C8" s="505"/>
      <c r="D8" s="1609"/>
      <c r="E8" s="499">
        <v>2</v>
      </c>
      <c r="F8" s="1648" t="s">
        <v>643</v>
      </c>
      <c r="G8" s="1648"/>
      <c r="H8" s="1648"/>
      <c r="I8" s="1648"/>
      <c r="J8" s="1648"/>
      <c r="K8" s="1648"/>
      <c r="L8" s="1648"/>
      <c r="M8" s="1648"/>
      <c r="N8" s="1648"/>
      <c r="O8" s="1648"/>
      <c r="P8" s="1648"/>
      <c r="Q8" s="1648"/>
      <c r="R8" s="1649"/>
      <c r="S8" s="521"/>
      <c r="U8" s="1693"/>
      <c r="V8" s="1694"/>
      <c r="W8" s="1694"/>
      <c r="X8" s="1694"/>
      <c r="Y8" s="1695"/>
      <c r="Z8" s="1009"/>
      <c r="AA8" s="1670"/>
      <c r="AB8" s="1671"/>
      <c r="AC8" s="1671"/>
      <c r="AD8" s="1671"/>
      <c r="AE8" s="1671"/>
      <c r="AF8" s="1672"/>
    </row>
    <row r="9" spans="3:34" ht="14.25" customHeight="1">
      <c r="C9" s="505"/>
      <c r="D9" s="1609"/>
      <c r="E9" s="500"/>
      <c r="F9" s="448"/>
      <c r="G9" s="448"/>
      <c r="H9" s="448"/>
      <c r="I9" s="448"/>
      <c r="J9" s="448"/>
      <c r="K9" s="448"/>
      <c r="L9" s="448"/>
      <c r="M9" s="448"/>
      <c r="N9" s="448"/>
      <c r="O9" s="448"/>
      <c r="P9" s="448"/>
      <c r="Q9" s="448"/>
      <c r="R9" s="501"/>
      <c r="S9" s="522"/>
      <c r="U9" s="1696" t="s">
        <v>1835</v>
      </c>
      <c r="V9" s="1697"/>
      <c r="W9" s="1697"/>
      <c r="X9" s="1697"/>
      <c r="Y9" s="1698"/>
      <c r="Z9" s="1009"/>
      <c r="AA9" s="1670"/>
      <c r="AB9" s="1671"/>
      <c r="AC9" s="1671"/>
      <c r="AD9" s="1671"/>
      <c r="AE9" s="1671"/>
      <c r="AF9" s="1672"/>
    </row>
    <row r="10" spans="3:34" ht="69" customHeight="1">
      <c r="C10" s="505"/>
      <c r="D10" s="1609"/>
      <c r="E10" s="499">
        <v>3</v>
      </c>
      <c r="F10" s="1648" t="s">
        <v>1484</v>
      </c>
      <c r="G10" s="1648"/>
      <c r="H10" s="1648"/>
      <c r="I10" s="1648"/>
      <c r="J10" s="1648"/>
      <c r="K10" s="1648"/>
      <c r="L10" s="1648"/>
      <c r="M10" s="1648"/>
      <c r="N10" s="1648"/>
      <c r="O10" s="1648"/>
      <c r="P10" s="1648"/>
      <c r="Q10" s="1648"/>
      <c r="R10" s="1649"/>
      <c r="S10" s="521"/>
      <c r="U10" s="1678"/>
      <c r="V10" s="1679"/>
      <c r="W10" s="1679"/>
      <c r="X10" s="1679"/>
      <c r="Y10" s="1680"/>
      <c r="Z10" s="1009"/>
      <c r="AA10" s="1670"/>
      <c r="AB10" s="1671"/>
      <c r="AC10" s="1671"/>
      <c r="AD10" s="1671"/>
      <c r="AE10" s="1671"/>
      <c r="AF10" s="1672"/>
    </row>
    <row r="11" spans="3:34" ht="15" customHeight="1">
      <c r="C11" s="505"/>
      <c r="D11" s="1609"/>
      <c r="E11" s="500"/>
      <c r="F11" s="448"/>
      <c r="G11" s="448"/>
      <c r="H11" s="448"/>
      <c r="I11" s="448"/>
      <c r="J11" s="448"/>
      <c r="K11" s="448"/>
      <c r="L11" s="448"/>
      <c r="M11" s="448"/>
      <c r="N11" s="448"/>
      <c r="O11" s="448"/>
      <c r="P11" s="448"/>
      <c r="Q11" s="448"/>
      <c r="R11" s="501"/>
      <c r="S11" s="522"/>
      <c r="U11" s="1678"/>
      <c r="V11" s="1679"/>
      <c r="W11" s="1679"/>
      <c r="X11" s="1679"/>
      <c r="Y11" s="1680"/>
      <c r="Z11" s="1009"/>
      <c r="AA11" s="1678" t="s">
        <v>1848</v>
      </c>
      <c r="AB11" s="1679"/>
      <c r="AC11" s="1679"/>
      <c r="AD11" s="1679"/>
      <c r="AE11" s="1679"/>
      <c r="AF11" s="1680"/>
    </row>
    <row r="12" spans="3:34" ht="32.25" customHeight="1" thickBot="1">
      <c r="C12" s="505"/>
      <c r="D12" s="1609"/>
      <c r="E12" s="502">
        <v>4</v>
      </c>
      <c r="F12" s="1653" t="s">
        <v>368</v>
      </c>
      <c r="G12" s="1653"/>
      <c r="H12" s="1653"/>
      <c r="I12" s="1653"/>
      <c r="J12" s="1653"/>
      <c r="K12" s="1653"/>
      <c r="L12" s="1653"/>
      <c r="M12" s="1653"/>
      <c r="N12" s="1653"/>
      <c r="O12" s="1653"/>
      <c r="P12" s="1653"/>
      <c r="Q12" s="1653"/>
      <c r="R12" s="1654"/>
      <c r="S12" s="521"/>
      <c r="U12" s="1678"/>
      <c r="V12" s="1679"/>
      <c r="W12" s="1679"/>
      <c r="X12" s="1679"/>
      <c r="Y12" s="1680"/>
      <c r="Z12" s="204"/>
      <c r="AA12" s="1678"/>
      <c r="AB12" s="1679"/>
      <c r="AC12" s="1679"/>
      <c r="AD12" s="1679"/>
      <c r="AE12" s="1679"/>
      <c r="AF12" s="1680"/>
    </row>
    <row r="13" spans="3:34" ht="20.25" customHeight="1">
      <c r="C13" s="505"/>
      <c r="D13" s="255"/>
      <c r="E13" s="203"/>
      <c r="F13" s="203"/>
      <c r="G13" s="203"/>
      <c r="H13" s="203"/>
      <c r="I13" s="203"/>
      <c r="J13" s="203"/>
      <c r="K13" s="203"/>
      <c r="L13" s="203"/>
      <c r="M13" s="203"/>
      <c r="N13" s="203"/>
      <c r="O13" s="203"/>
      <c r="P13" s="203"/>
      <c r="Q13" s="203"/>
      <c r="R13" s="482"/>
      <c r="S13" s="506"/>
      <c r="U13" s="1678"/>
      <c r="V13" s="1679"/>
      <c r="W13" s="1679"/>
      <c r="X13" s="1679"/>
      <c r="Y13" s="1680"/>
      <c r="Z13" s="204"/>
      <c r="AA13" s="1678"/>
      <c r="AB13" s="1679"/>
      <c r="AC13" s="1679"/>
      <c r="AD13" s="1679"/>
      <c r="AE13" s="1679"/>
      <c r="AF13" s="1680"/>
    </row>
    <row r="14" spans="3:34" ht="19.5" customHeight="1">
      <c r="C14" s="505"/>
      <c r="D14" s="255"/>
      <c r="E14" s="203"/>
      <c r="F14" s="203"/>
      <c r="G14" s="203"/>
      <c r="H14" s="203"/>
      <c r="I14" s="203"/>
      <c r="J14" s="203"/>
      <c r="K14" s="203"/>
      <c r="L14" s="203"/>
      <c r="M14" s="203"/>
      <c r="N14" s="203"/>
      <c r="O14" s="203"/>
      <c r="P14" s="203"/>
      <c r="Q14" s="203"/>
      <c r="R14" s="482"/>
      <c r="S14" s="506"/>
      <c r="U14" s="1673" t="s">
        <v>1836</v>
      </c>
      <c r="V14" s="1674"/>
      <c r="W14" s="1674"/>
      <c r="X14" s="1674"/>
      <c r="Y14" s="1675"/>
      <c r="Z14" s="204"/>
      <c r="AA14" s="1678"/>
      <c r="AB14" s="1679"/>
      <c r="AC14" s="1679"/>
      <c r="AD14" s="1679"/>
      <c r="AE14" s="1679"/>
      <c r="AF14" s="1680"/>
      <c r="AG14" s="13"/>
      <c r="AH14" s="13"/>
    </row>
    <row r="15" spans="3:34" ht="38.25" customHeight="1">
      <c r="C15" s="505"/>
      <c r="D15" s="255"/>
      <c r="E15" s="203"/>
      <c r="F15" s="203"/>
      <c r="G15" s="203"/>
      <c r="H15" s="203"/>
      <c r="I15" s="203"/>
      <c r="J15" s="203"/>
      <c r="K15" s="203"/>
      <c r="L15" s="203"/>
      <c r="M15" s="203"/>
      <c r="N15" s="203"/>
      <c r="O15" s="203"/>
      <c r="P15" s="203"/>
      <c r="Q15" s="203"/>
      <c r="R15" s="482"/>
      <c r="S15" s="506"/>
      <c r="U15" s="1673"/>
      <c r="V15" s="1674"/>
      <c r="W15" s="1674"/>
      <c r="X15" s="1674"/>
      <c r="Y15" s="1675"/>
      <c r="Z15" s="204"/>
      <c r="AA15" s="1678"/>
      <c r="AB15" s="1679"/>
      <c r="AC15" s="1679"/>
      <c r="AD15" s="1679"/>
      <c r="AE15" s="1679"/>
      <c r="AF15" s="1680"/>
      <c r="AG15" s="13"/>
      <c r="AH15" s="13"/>
    </row>
    <row r="16" spans="3:34" ht="51.75" customHeight="1" thickBot="1">
      <c r="C16" s="507"/>
      <c r="D16" s="222"/>
      <c r="E16" s="469"/>
      <c r="F16" s="1644"/>
      <c r="G16" s="1644"/>
      <c r="H16" s="1644"/>
      <c r="I16" s="1644"/>
      <c r="J16" s="470"/>
      <c r="K16" s="471"/>
      <c r="L16" s="472"/>
      <c r="M16" s="472"/>
      <c r="N16" s="13"/>
      <c r="O16" s="13"/>
      <c r="P16" s="13"/>
      <c r="Q16" s="13"/>
      <c r="R16" s="15"/>
      <c r="S16" s="508"/>
      <c r="U16" s="1673"/>
      <c r="V16" s="1674"/>
      <c r="W16" s="1674"/>
      <c r="X16" s="1674"/>
      <c r="Y16" s="1675"/>
      <c r="Z16" s="204"/>
      <c r="AA16" s="1676" t="s">
        <v>1849</v>
      </c>
      <c r="AB16" s="1584"/>
      <c r="AC16" s="1584"/>
      <c r="AD16" s="1584"/>
      <c r="AE16" s="1584"/>
      <c r="AF16" s="1585"/>
      <c r="AG16" s="1005"/>
      <c r="AH16" s="1005"/>
    </row>
    <row r="17" spans="3:34" ht="41.25" customHeight="1">
      <c r="C17" s="507"/>
      <c r="D17" s="1652" t="s">
        <v>166</v>
      </c>
      <c r="E17" s="381"/>
      <c r="F17" s="476" t="s">
        <v>167</v>
      </c>
      <c r="G17" s="1639" t="str">
        <f>IF(ISBLANK('1. Classification &amp; Budget'!H9),"",'1. Classification &amp; Budget'!H9)</f>
        <v>Kyanguli Secondary School Greenhouse</v>
      </c>
      <c r="H17" s="1640"/>
      <c r="I17" s="13"/>
      <c r="J17" s="1624" t="s">
        <v>196</v>
      </c>
      <c r="K17" s="1625"/>
      <c r="L17" s="1628" t="str">
        <f>'1. Classification &amp; Budget'!Q7&amp;" - "&amp;'1. Classification &amp; Budget'!R7&amp;" - "&amp;'1. Classification &amp; Budget'!S7&amp;" - "&amp;'1. Classification &amp; Budget'!T7</f>
        <v xml:space="preserve">PP -  - 615 - </v>
      </c>
      <c r="M17" s="1629"/>
      <c r="N17" s="13"/>
      <c r="O17" s="13"/>
      <c r="P17" s="13"/>
      <c r="Q17" s="13"/>
      <c r="R17" s="15"/>
      <c r="S17" s="508"/>
      <c r="U17" s="1676" t="s">
        <v>1837</v>
      </c>
      <c r="V17" s="1584"/>
      <c r="W17" s="1584"/>
      <c r="X17" s="1584"/>
      <c r="Y17" s="1585"/>
      <c r="Z17" s="204"/>
      <c r="AA17" s="1676"/>
      <c r="AB17" s="1584"/>
      <c r="AC17" s="1584"/>
      <c r="AD17" s="1584"/>
      <c r="AE17" s="1584"/>
      <c r="AF17" s="1585"/>
      <c r="AG17" s="1005"/>
      <c r="AH17" s="1005"/>
    </row>
    <row r="18" spans="3:34" ht="35.25" customHeight="1">
      <c r="C18" s="507"/>
      <c r="D18" s="1652"/>
      <c r="E18" s="18"/>
      <c r="F18" s="477" t="s">
        <v>168</v>
      </c>
      <c r="G18" s="1612" t="str">
        <f>IF(ISBLANK('1. Classification &amp; Budget'!H14),"",'1. Classification &amp; Budget'!H14)</f>
        <v>Kyanguli Secondary School</v>
      </c>
      <c r="H18" s="1613"/>
      <c r="I18" s="13"/>
      <c r="J18" s="1626" t="s">
        <v>84</v>
      </c>
      <c r="K18" s="1627"/>
      <c r="L18" s="1630">
        <f>IF(ISBLANK('1. Classification &amp; Budget'!H18),"",'1. Classification &amp; Budget'!H18)</f>
        <v>41395</v>
      </c>
      <c r="M18" s="1631"/>
      <c r="N18" s="13"/>
      <c r="O18" s="13"/>
      <c r="P18" s="13"/>
      <c r="Q18" s="13"/>
      <c r="R18" s="15"/>
      <c r="S18" s="508"/>
      <c r="U18" s="1676"/>
      <c r="V18" s="1584"/>
      <c r="W18" s="1584"/>
      <c r="X18" s="1584"/>
      <c r="Y18" s="1585"/>
      <c r="Z18" s="204"/>
      <c r="AA18" s="1676"/>
      <c r="AB18" s="1584"/>
      <c r="AC18" s="1584"/>
      <c r="AD18" s="1584"/>
      <c r="AE18" s="1584"/>
      <c r="AF18" s="1585"/>
      <c r="AG18" s="1005"/>
      <c r="AH18" s="1005"/>
    </row>
    <row r="19" spans="3:34" ht="36.75" customHeight="1">
      <c r="C19" s="507"/>
      <c r="D19" s="1652"/>
      <c r="E19" s="18"/>
      <c r="F19" s="477" t="s">
        <v>169</v>
      </c>
      <c r="G19" s="1614" t="str">
        <f>IF(ISBLANK('1. Classification &amp; Budget'!I27),"",'1. Classification &amp; Budget'!I27)</f>
        <v>Enos Radeny</v>
      </c>
      <c r="H19" s="1615"/>
      <c r="I19" s="13"/>
      <c r="J19" s="1626" t="s">
        <v>170</v>
      </c>
      <c r="K19" s="1627"/>
      <c r="L19" s="1630">
        <f>IF(ISBLANK('1. Classification &amp; Budget'!N18),"",'1. Classification &amp; Budget'!N18)</f>
        <v>41470</v>
      </c>
      <c r="M19" s="1631"/>
      <c r="N19" s="13"/>
      <c r="O19" s="13"/>
      <c r="P19" s="13"/>
      <c r="Q19" s="13"/>
      <c r="R19" s="15"/>
      <c r="S19" s="508"/>
      <c r="U19" s="1676"/>
      <c r="V19" s="1584"/>
      <c r="W19" s="1584"/>
      <c r="X19" s="1584"/>
      <c r="Y19" s="1585"/>
      <c r="Z19" s="204"/>
      <c r="AA19" s="1676" t="s">
        <v>1850</v>
      </c>
      <c r="AB19" s="1584"/>
      <c r="AC19" s="1584"/>
      <c r="AD19" s="1584"/>
      <c r="AE19" s="1584"/>
      <c r="AF19" s="1585"/>
      <c r="AG19" s="1005"/>
      <c r="AH19" s="1005"/>
    </row>
    <row r="20" spans="3:34" ht="75" customHeight="1" thickBot="1">
      <c r="C20" s="507"/>
      <c r="D20" s="1652"/>
      <c r="E20" s="18"/>
      <c r="F20" s="477" t="s">
        <v>640</v>
      </c>
      <c r="G20" s="1610">
        <v>196000</v>
      </c>
      <c r="H20" s="1611"/>
      <c r="I20" s="18"/>
      <c r="J20" s="1607" t="s">
        <v>374</v>
      </c>
      <c r="K20" s="1608"/>
      <c r="L20" s="1655">
        <f>IF(SUM(K33+M33)=0,"",SUM(K33+M33)/SUM(I33+K33+M33))</f>
        <v>0.26591760299625467</v>
      </c>
      <c r="M20" s="1656"/>
      <c r="N20" s="13"/>
      <c r="O20" s="13"/>
      <c r="P20" s="13"/>
      <c r="Q20" s="13"/>
      <c r="R20" s="15"/>
      <c r="S20" s="508"/>
      <c r="U20" s="1673" t="s">
        <v>1838</v>
      </c>
      <c r="V20" s="1674"/>
      <c r="W20" s="1674"/>
      <c r="X20" s="1674"/>
      <c r="Y20" s="1675"/>
      <c r="AA20" s="1676"/>
      <c r="AB20" s="1584"/>
      <c r="AC20" s="1584"/>
      <c r="AD20" s="1584"/>
      <c r="AE20" s="1584"/>
      <c r="AF20" s="1585"/>
      <c r="AG20" s="1005"/>
      <c r="AH20" s="1005"/>
    </row>
    <row r="21" spans="3:34" ht="36" customHeight="1" thickBot="1">
      <c r="C21" s="507"/>
      <c r="D21" s="1652"/>
      <c r="E21" s="18"/>
      <c r="F21" s="478" t="s">
        <v>171</v>
      </c>
      <c r="G21" s="1622">
        <v>86</v>
      </c>
      <c r="H21" s="1623"/>
      <c r="I21" s="18"/>
      <c r="J21" s="18"/>
      <c r="K21" s="18"/>
      <c r="L21" s="380"/>
      <c r="M21" s="14"/>
      <c r="N21" s="13"/>
      <c r="O21" s="13"/>
      <c r="P21" s="13"/>
      <c r="Q21" s="13"/>
      <c r="R21" s="15"/>
      <c r="S21" s="508"/>
      <c r="U21" s="1673"/>
      <c r="V21" s="1674"/>
      <c r="W21" s="1674"/>
      <c r="X21" s="1674"/>
      <c r="Y21" s="1675"/>
      <c r="AA21" s="1676"/>
      <c r="AB21" s="1584"/>
      <c r="AC21" s="1584"/>
      <c r="AD21" s="1584"/>
      <c r="AE21" s="1584"/>
      <c r="AF21" s="1585"/>
      <c r="AG21" s="1005"/>
      <c r="AH21" s="1005"/>
    </row>
    <row r="22" spans="3:34" ht="21.75" customHeight="1" thickBot="1">
      <c r="C22" s="507"/>
      <c r="D22" s="468"/>
      <c r="E22" s="18"/>
      <c r="F22" s="474"/>
      <c r="G22" s="475"/>
      <c r="H22" s="475"/>
      <c r="I22" s="18"/>
      <c r="J22" s="18"/>
      <c r="K22" s="18"/>
      <c r="L22" s="380"/>
      <c r="M22" s="14"/>
      <c r="N22" s="13"/>
      <c r="O22" s="13"/>
      <c r="P22" s="13"/>
      <c r="Q22" s="13"/>
      <c r="R22" s="15"/>
      <c r="S22" s="508"/>
      <c r="U22" s="1673" t="s">
        <v>1839</v>
      </c>
      <c r="V22" s="1674"/>
      <c r="W22" s="1674"/>
      <c r="X22" s="1674"/>
      <c r="Y22" s="1675"/>
      <c r="AA22" s="1676"/>
      <c r="AB22" s="1584"/>
      <c r="AC22" s="1584"/>
      <c r="AD22" s="1584"/>
      <c r="AE22" s="1584"/>
      <c r="AF22" s="1585"/>
      <c r="AG22" s="1005"/>
      <c r="AH22" s="1005"/>
    </row>
    <row r="23" spans="3:34" ht="20" customHeight="1">
      <c r="C23" s="507"/>
      <c r="D23" s="222"/>
      <c r="E23" s="18"/>
      <c r="F23" s="473"/>
      <c r="G23" s="1171"/>
      <c r="H23" s="1632" t="s">
        <v>197</v>
      </c>
      <c r="I23" s="1603"/>
      <c r="J23" s="1635" t="s">
        <v>178</v>
      </c>
      <c r="K23" s="1636"/>
      <c r="L23" s="1636"/>
      <c r="M23" s="1637"/>
      <c r="N23" s="1602" t="s">
        <v>1485</v>
      </c>
      <c r="O23" s="1602"/>
      <c r="P23" s="1602"/>
      <c r="Q23" s="1603"/>
      <c r="R23" s="493"/>
      <c r="S23" s="509"/>
      <c r="U23" s="1673"/>
      <c r="V23" s="1674"/>
      <c r="W23" s="1674"/>
      <c r="X23" s="1674"/>
      <c r="Y23" s="1675"/>
      <c r="AA23" s="1676"/>
      <c r="AB23" s="1584"/>
      <c r="AC23" s="1584"/>
      <c r="AD23" s="1584"/>
      <c r="AE23" s="1584"/>
      <c r="AF23" s="1585"/>
      <c r="AG23" s="1005"/>
      <c r="AH23" s="1005"/>
    </row>
    <row r="24" spans="3:34" ht="20" customHeight="1" thickBot="1">
      <c r="C24" s="507"/>
      <c r="D24" s="222"/>
      <c r="E24" s="13"/>
      <c r="F24" s="479"/>
      <c r="G24" s="479"/>
      <c r="H24" s="1633"/>
      <c r="I24" s="1634"/>
      <c r="J24" s="1595" t="s">
        <v>65</v>
      </c>
      <c r="K24" s="1596"/>
      <c r="L24" s="1596" t="s">
        <v>1486</v>
      </c>
      <c r="M24" s="1657"/>
      <c r="N24" s="1166" t="s">
        <v>65</v>
      </c>
      <c r="O24" s="1166"/>
      <c r="P24" s="1166" t="s">
        <v>1486</v>
      </c>
      <c r="Q24" s="1167"/>
      <c r="R24" s="494"/>
      <c r="S24" s="510"/>
      <c r="U24" s="1003"/>
      <c r="V24" s="13"/>
      <c r="W24" s="13"/>
      <c r="X24" s="13"/>
      <c r="Y24" s="1004"/>
      <c r="AA24" s="1676"/>
      <c r="AB24" s="1584"/>
      <c r="AC24" s="1584"/>
      <c r="AD24" s="1584"/>
      <c r="AE24" s="1584"/>
      <c r="AF24" s="1585"/>
      <c r="AG24" s="1005"/>
      <c r="AH24" s="1005"/>
    </row>
    <row r="25" spans="3:34" ht="36.75" customHeight="1" thickBot="1">
      <c r="C25" s="507"/>
      <c r="D25" s="1609" t="s">
        <v>641</v>
      </c>
      <c r="E25" s="13"/>
      <c r="F25" s="1619" t="s">
        <v>72</v>
      </c>
      <c r="G25" s="1620"/>
      <c r="H25" s="480" t="s">
        <v>176</v>
      </c>
      <c r="I25" s="480" t="s">
        <v>177</v>
      </c>
      <c r="J25" s="480" t="s">
        <v>176</v>
      </c>
      <c r="K25" s="480" t="s">
        <v>177</v>
      </c>
      <c r="L25" s="480" t="s">
        <v>176</v>
      </c>
      <c r="M25" s="480" t="s">
        <v>177</v>
      </c>
      <c r="N25" s="480" t="s">
        <v>176</v>
      </c>
      <c r="O25" s="480" t="s">
        <v>177</v>
      </c>
      <c r="P25" s="480" t="s">
        <v>176</v>
      </c>
      <c r="Q25" s="480" t="s">
        <v>177</v>
      </c>
      <c r="R25" s="495"/>
      <c r="S25" s="511"/>
      <c r="U25" s="1676" t="s">
        <v>1840</v>
      </c>
      <c r="V25" s="1584"/>
      <c r="W25" s="1584"/>
      <c r="X25" s="1584"/>
      <c r="Y25" s="1585"/>
      <c r="AA25" s="1676"/>
      <c r="AB25" s="1584"/>
      <c r="AC25" s="1584"/>
      <c r="AD25" s="1584"/>
      <c r="AE25" s="1584"/>
      <c r="AF25" s="1585"/>
      <c r="AG25" s="1005"/>
      <c r="AH25" s="1005"/>
    </row>
    <row r="26" spans="3:34" ht="20" customHeight="1" thickBot="1">
      <c r="C26" s="507"/>
      <c r="D26" s="1609"/>
      <c r="E26" s="13"/>
      <c r="F26" s="1598" t="s">
        <v>73</v>
      </c>
      <c r="G26" s="1599"/>
      <c r="H26" s="437">
        <f>SUMIF($I$39:$I$237,"Labor",$M$39:$M$237)</f>
        <v>0</v>
      </c>
      <c r="I26" s="438">
        <f>H26/G$21</f>
        <v>0</v>
      </c>
      <c r="J26" s="437">
        <f>SUMIF($I$39:$I$237,"Labor",$N$39:$N$237)</f>
        <v>0</v>
      </c>
      <c r="K26" s="438">
        <f t="shared" ref="K26:K32" si="0">J26/G$21</f>
        <v>0</v>
      </c>
      <c r="L26" s="437">
        <f>SUMIF($I$39:$I$237,"Labor",$O$39:$O$237)</f>
        <v>14000</v>
      </c>
      <c r="M26" s="438">
        <f t="shared" ref="M26:M32" si="1">L26/G$21</f>
        <v>162.7906976744186</v>
      </c>
      <c r="N26" s="437">
        <f>SUMIF($I$39:$I$237,"Labor",$P$39:$P$237)</f>
        <v>0</v>
      </c>
      <c r="O26" s="438">
        <f t="shared" ref="O26:O32" si="2">N26/G$21</f>
        <v>0</v>
      </c>
      <c r="P26" s="437">
        <f>SUMIF($I$39:$I$237,"Labor",$Q$39:$Q$237)</f>
        <v>0</v>
      </c>
      <c r="Q26" s="438">
        <f t="shared" ref="Q26:Q32" si="3">P26/G$21</f>
        <v>0</v>
      </c>
      <c r="R26" s="496"/>
      <c r="S26" s="512"/>
      <c r="U26" s="1676"/>
      <c r="V26" s="1584"/>
      <c r="W26" s="1584"/>
      <c r="X26" s="1584"/>
      <c r="Y26" s="1585"/>
      <c r="AA26" s="1676"/>
      <c r="AB26" s="1584"/>
      <c r="AC26" s="1584"/>
      <c r="AD26" s="1584"/>
      <c r="AE26" s="1584"/>
      <c r="AF26" s="1585"/>
      <c r="AG26" s="1005"/>
      <c r="AH26" s="1005"/>
    </row>
    <row r="27" spans="3:34" ht="20" customHeight="1" thickBot="1">
      <c r="C27" s="507"/>
      <c r="D27" s="1609"/>
      <c r="E27" s="13"/>
      <c r="F27" s="1598" t="s">
        <v>67</v>
      </c>
      <c r="G27" s="1599"/>
      <c r="H27" s="437">
        <f>SUMIF($I$39:$I$237,"Equipment",$M$39:$M$237)</f>
        <v>0</v>
      </c>
      <c r="I27" s="438">
        <f t="shared" ref="I27:I32" si="4">H27/G$21</f>
        <v>0</v>
      </c>
      <c r="J27" s="437">
        <f>SUMIF($I$39:$I$237,"Equipment",$N$39:$N$237)</f>
        <v>0</v>
      </c>
      <c r="K27" s="438">
        <f t="shared" si="0"/>
        <v>0</v>
      </c>
      <c r="L27" s="437">
        <f>SUMIF($I$39:$I$237,"Equipment",$O$39:$O$237)</f>
        <v>2500</v>
      </c>
      <c r="M27" s="438">
        <f t="shared" si="1"/>
        <v>29.069767441860463</v>
      </c>
      <c r="N27" s="437">
        <f>SUMIF($I$39:$I$237,"Equipment",$P$39:$P$237)</f>
        <v>0</v>
      </c>
      <c r="O27" s="438">
        <f t="shared" si="2"/>
        <v>0</v>
      </c>
      <c r="P27" s="437">
        <f>SUMIF($I$39:$I$237,"Equipment",$Q$39:$Q$237)</f>
        <v>0</v>
      </c>
      <c r="Q27" s="438">
        <f t="shared" si="3"/>
        <v>0</v>
      </c>
      <c r="R27" s="496"/>
      <c r="S27" s="512"/>
      <c r="U27" s="1676"/>
      <c r="V27" s="1584"/>
      <c r="W27" s="1584"/>
      <c r="X27" s="1584"/>
      <c r="Y27" s="1585"/>
      <c r="AA27" s="1676"/>
      <c r="AB27" s="1584"/>
      <c r="AC27" s="1584"/>
      <c r="AD27" s="1584"/>
      <c r="AE27" s="1584"/>
      <c r="AF27" s="1585"/>
      <c r="AG27" s="1005"/>
      <c r="AH27" s="1005"/>
    </row>
    <row r="28" spans="3:34" ht="20" customHeight="1" thickBot="1">
      <c r="C28" s="507"/>
      <c r="D28" s="1609"/>
      <c r="E28" s="13"/>
      <c r="F28" s="1598" t="s">
        <v>68</v>
      </c>
      <c r="G28" s="1599"/>
      <c r="H28" s="437">
        <f>SUMIF($I$39:$I$237,"Materials/Supplies",$M$39:$M$237)</f>
        <v>196000</v>
      </c>
      <c r="I28" s="438">
        <f t="shared" si="4"/>
        <v>2279.0697674418607</v>
      </c>
      <c r="J28" s="437">
        <f>SUMIF($I$39:$I$237,"Materials/Supplies",$N$39:$N$237)</f>
        <v>0</v>
      </c>
      <c r="K28" s="438">
        <f t="shared" si="0"/>
        <v>0</v>
      </c>
      <c r="L28" s="437">
        <f>SUMIF($I$39:$I$237,"Materials/Supplies",$O$39:$O$237)</f>
        <v>7900</v>
      </c>
      <c r="M28" s="438">
        <f t="shared" si="1"/>
        <v>91.860465116279073</v>
      </c>
      <c r="N28" s="437">
        <f>SUMIF($I$39:$I$237,"Materials/Supplies",$P$39:$P$237)</f>
        <v>0</v>
      </c>
      <c r="O28" s="438">
        <f t="shared" si="2"/>
        <v>0</v>
      </c>
      <c r="P28" s="437">
        <f>SUMIF($I$39:$I$237,"Materials/Supplies",$Q$39:$Q$237)</f>
        <v>0</v>
      </c>
      <c r="Q28" s="438">
        <f t="shared" si="3"/>
        <v>0</v>
      </c>
      <c r="R28" s="496"/>
      <c r="S28" s="512"/>
      <c r="U28" s="1676"/>
      <c r="V28" s="1584"/>
      <c r="W28" s="1584"/>
      <c r="X28" s="1584"/>
      <c r="Y28" s="1585"/>
      <c r="AA28" s="1676"/>
      <c r="AB28" s="1584"/>
      <c r="AC28" s="1584"/>
      <c r="AD28" s="1584"/>
      <c r="AE28" s="1584"/>
      <c r="AF28" s="1585"/>
      <c r="AG28" s="1005"/>
      <c r="AH28" s="1005"/>
    </row>
    <row r="29" spans="3:34" ht="20" customHeight="1" thickBot="1">
      <c r="C29" s="507"/>
      <c r="D29" s="1609"/>
      <c r="E29" s="13"/>
      <c r="F29" s="1598" t="s">
        <v>69</v>
      </c>
      <c r="G29" s="1599"/>
      <c r="H29" s="437">
        <f>SUMIF($I$39:$I$237,"Land/Venue Rental",$M$39:$M$237)</f>
        <v>0</v>
      </c>
      <c r="I29" s="438">
        <f t="shared" si="4"/>
        <v>0</v>
      </c>
      <c r="J29" s="437">
        <f>SUMIF($I$39:$I$237,"Land/Venue Rental",$N$39:$N$237)</f>
        <v>0</v>
      </c>
      <c r="K29" s="438">
        <f t="shared" si="0"/>
        <v>0</v>
      </c>
      <c r="L29" s="437">
        <f>SUMIF($I$39:$I$237,"Land/Venue Rental",$O$39:$O$237)</f>
        <v>15000</v>
      </c>
      <c r="M29" s="438">
        <f t="shared" si="1"/>
        <v>174.41860465116278</v>
      </c>
      <c r="N29" s="437">
        <f>SUMIF($I$39:$I$237,"Land/Venue Rental",$P$39:$P$237)</f>
        <v>0</v>
      </c>
      <c r="O29" s="438">
        <f t="shared" si="2"/>
        <v>0</v>
      </c>
      <c r="P29" s="437">
        <f>SUMIF($I$39:$I$237,"Land/Venue Rental",$Q$39:$Q$237)</f>
        <v>0</v>
      </c>
      <c r="Q29" s="438">
        <f t="shared" si="3"/>
        <v>0</v>
      </c>
      <c r="R29" s="496"/>
      <c r="S29" s="512"/>
      <c r="U29" s="1677"/>
      <c r="V29" s="1586"/>
      <c r="W29" s="1586"/>
      <c r="X29" s="1586"/>
      <c r="Y29" s="1587"/>
      <c r="AA29" s="1676"/>
      <c r="AB29" s="1584"/>
      <c r="AC29" s="1584"/>
      <c r="AD29" s="1584"/>
      <c r="AE29" s="1584"/>
      <c r="AF29" s="1585"/>
      <c r="AG29" s="1005"/>
      <c r="AH29" s="1005"/>
    </row>
    <row r="30" spans="3:34" ht="20" customHeight="1" thickBot="1">
      <c r="C30" s="507"/>
      <c r="D30" s="1609"/>
      <c r="E30" s="13"/>
      <c r="F30" s="1598" t="s">
        <v>639</v>
      </c>
      <c r="G30" s="1599"/>
      <c r="H30" s="437">
        <f>SUMIF($I$39:$I$237,"Travel/Per Diem/Food/Lodging",$M$39:$M$237)</f>
        <v>0</v>
      </c>
      <c r="I30" s="438">
        <f t="shared" si="4"/>
        <v>0</v>
      </c>
      <c r="J30" s="437">
        <f>SUMIF($I$39:$I$237,"Travel/Per Diem/Food/Lodging",$N$39:$N$237)</f>
        <v>0</v>
      </c>
      <c r="K30" s="438">
        <f t="shared" si="0"/>
        <v>0</v>
      </c>
      <c r="L30" s="437">
        <f>SUMIF($I$39:$I$237,"Travel/Per Diem/Food/Lodging",$O$39:$O$237)</f>
        <v>0</v>
      </c>
      <c r="M30" s="438">
        <f t="shared" si="1"/>
        <v>0</v>
      </c>
      <c r="N30" s="437">
        <f>SUMIF($I$39:$I$237,"Travel/Per Diem/Food/Lodging",$P$39:$P$237)</f>
        <v>0</v>
      </c>
      <c r="O30" s="438">
        <f t="shared" si="2"/>
        <v>0</v>
      </c>
      <c r="P30" s="437">
        <f>SUMIF($I$39:$I$237,"Travel/Per Diem/Food/Lodging",$Q$39:$Q$237)</f>
        <v>0</v>
      </c>
      <c r="Q30" s="438">
        <f t="shared" si="3"/>
        <v>0</v>
      </c>
      <c r="R30" s="496"/>
      <c r="S30" s="512"/>
      <c r="AA30" s="1676"/>
      <c r="AB30" s="1584"/>
      <c r="AC30" s="1584"/>
      <c r="AD30" s="1584"/>
      <c r="AE30" s="1584"/>
      <c r="AF30" s="1585"/>
      <c r="AG30" s="1005"/>
      <c r="AH30" s="1005"/>
    </row>
    <row r="31" spans="3:34" ht="20" customHeight="1" thickBot="1">
      <c r="C31" s="507"/>
      <c r="D31" s="1609"/>
      <c r="E31" s="13"/>
      <c r="F31" s="1598" t="s">
        <v>652</v>
      </c>
      <c r="G31" s="1599"/>
      <c r="H31" s="437">
        <f>SUMIF($I$39:$I$237,"Materials transport",$M$39:$M$237)</f>
        <v>0</v>
      </c>
      <c r="I31" s="438">
        <f t="shared" si="4"/>
        <v>0</v>
      </c>
      <c r="J31" s="437">
        <f>SUMIF($I$39:$I$237,"Materials transport",$N$39:$N$237)</f>
        <v>10000</v>
      </c>
      <c r="K31" s="438">
        <f t="shared" si="0"/>
        <v>116.27906976744185</v>
      </c>
      <c r="L31" s="437">
        <f>SUMIF($I$39:$I$237,"Materials transport",$O$39:$O$237)</f>
        <v>0</v>
      </c>
      <c r="M31" s="438">
        <f t="shared" si="1"/>
        <v>0</v>
      </c>
      <c r="N31" s="437">
        <f>SUMIF($I$39:$I$237,"Materials transport",$P$39:$P$237)</f>
        <v>0</v>
      </c>
      <c r="O31" s="438">
        <f t="shared" si="2"/>
        <v>0</v>
      </c>
      <c r="P31" s="437">
        <f>SUMIF($I$39:$I$237,"Materials transport",$Q$39:$Q$237)</f>
        <v>0</v>
      </c>
      <c r="Q31" s="438">
        <f t="shared" si="3"/>
        <v>0</v>
      </c>
      <c r="R31" s="496"/>
      <c r="S31" s="512"/>
      <c r="U31" s="1702" t="s">
        <v>1834</v>
      </c>
      <c r="V31" s="1703"/>
      <c r="W31" s="1703"/>
      <c r="X31" s="1703"/>
      <c r="Y31" s="1704"/>
      <c r="AA31" s="1676"/>
      <c r="AB31" s="1584"/>
      <c r="AC31" s="1584"/>
      <c r="AD31" s="1584"/>
      <c r="AE31" s="1584"/>
      <c r="AF31" s="1585"/>
      <c r="AG31" s="1005"/>
      <c r="AH31" s="1005"/>
    </row>
    <row r="32" spans="3:34" ht="20" customHeight="1" thickBot="1">
      <c r="C32" s="507"/>
      <c r="D32" s="1609"/>
      <c r="E32" s="13"/>
      <c r="F32" s="1598" t="s">
        <v>147</v>
      </c>
      <c r="G32" s="1599"/>
      <c r="H32" s="437">
        <f>SUMIF($I$39:$I$237,"Other",$M$39:$M$237)</f>
        <v>0</v>
      </c>
      <c r="I32" s="449">
        <f t="shared" si="4"/>
        <v>0</v>
      </c>
      <c r="J32" s="437">
        <f>SUMIF($I$39:$I$237,"Other",$N$39:$N$237)</f>
        <v>21600</v>
      </c>
      <c r="K32" s="449">
        <f t="shared" si="0"/>
        <v>251.16279069767441</v>
      </c>
      <c r="L32" s="437">
        <f>SUMIF($I$39:$I$237,"Other",$O$39:$O$237)</f>
        <v>0</v>
      </c>
      <c r="M32" s="449">
        <f t="shared" si="1"/>
        <v>0</v>
      </c>
      <c r="N32" s="437">
        <f>SUMIF($I$39:$I$237,"Other",$P$39:$P$237)</f>
        <v>0</v>
      </c>
      <c r="O32" s="449">
        <f t="shared" si="2"/>
        <v>0</v>
      </c>
      <c r="P32" s="437">
        <f>SUMIF($I$39:$I$237,"Other",$Q$39:$Q$237)</f>
        <v>0</v>
      </c>
      <c r="Q32" s="449">
        <f t="shared" si="3"/>
        <v>0</v>
      </c>
      <c r="R32" s="496"/>
      <c r="S32" s="512"/>
      <c r="U32" s="1705"/>
      <c r="V32" s="1706"/>
      <c r="W32" s="1706"/>
      <c r="X32" s="1706"/>
      <c r="Y32" s="1707"/>
      <c r="AA32" s="1676"/>
      <c r="AB32" s="1584"/>
      <c r="AC32" s="1584"/>
      <c r="AD32" s="1584"/>
      <c r="AE32" s="1584"/>
      <c r="AF32" s="1585"/>
      <c r="AG32" s="1005"/>
      <c r="AH32" s="1005"/>
    </row>
    <row r="33" spans="1:34" ht="20" customHeight="1" thickBot="1">
      <c r="C33" s="507"/>
      <c r="D33" s="222"/>
      <c r="E33" s="13"/>
      <c r="F33" s="1597" t="s">
        <v>64</v>
      </c>
      <c r="G33" s="1597"/>
      <c r="H33" s="452">
        <f t="shared" ref="H33:Q33" si="5">SUM(H26:H32)</f>
        <v>196000</v>
      </c>
      <c r="I33" s="453">
        <f t="shared" si="5"/>
        <v>2279.0697674418607</v>
      </c>
      <c r="J33" s="450">
        <f t="shared" si="5"/>
        <v>31600</v>
      </c>
      <c r="K33" s="451">
        <f t="shared" si="5"/>
        <v>367.44186046511629</v>
      </c>
      <c r="L33" s="450">
        <f t="shared" si="5"/>
        <v>39400</v>
      </c>
      <c r="M33" s="451">
        <f t="shared" si="5"/>
        <v>458.1395348837209</v>
      </c>
      <c r="N33" s="450">
        <f t="shared" si="5"/>
        <v>0</v>
      </c>
      <c r="O33" s="451">
        <f t="shared" si="5"/>
        <v>0</v>
      </c>
      <c r="P33" s="450">
        <f t="shared" si="5"/>
        <v>0</v>
      </c>
      <c r="Q33" s="451">
        <f t="shared" si="5"/>
        <v>0</v>
      </c>
      <c r="R33" s="489"/>
      <c r="S33" s="513"/>
      <c r="U33" s="1017"/>
      <c r="V33" s="403"/>
      <c r="W33" s="403"/>
      <c r="X33" s="403"/>
      <c r="Y33" s="1018"/>
      <c r="AA33" s="1676"/>
      <c r="AB33" s="1584"/>
      <c r="AC33" s="1584"/>
      <c r="AD33" s="1584"/>
      <c r="AE33" s="1584"/>
      <c r="AF33" s="1585"/>
      <c r="AG33" s="1005"/>
      <c r="AH33" s="1005"/>
    </row>
    <row r="34" spans="1:34" ht="20" customHeight="1" thickBot="1">
      <c r="C34" s="507"/>
      <c r="D34" s="222"/>
      <c r="E34" s="13"/>
      <c r="F34" s="488"/>
      <c r="G34" s="488"/>
      <c r="H34" s="490"/>
      <c r="I34" s="491"/>
      <c r="J34" s="492"/>
      <c r="K34" s="489"/>
      <c r="L34" s="492"/>
      <c r="M34" s="489"/>
      <c r="N34" s="492"/>
      <c r="O34" s="489"/>
      <c r="P34" s="492"/>
      <c r="Q34" s="489"/>
      <c r="R34" s="489"/>
      <c r="S34" s="513"/>
      <c r="U34" s="1676" t="s">
        <v>1851</v>
      </c>
      <c r="V34" s="1584"/>
      <c r="W34" s="1584"/>
      <c r="X34" s="1584"/>
      <c r="Y34" s="1585"/>
      <c r="AA34" s="1677"/>
      <c r="AB34" s="1586"/>
      <c r="AC34" s="1586"/>
      <c r="AD34" s="1586"/>
      <c r="AE34" s="1586"/>
      <c r="AF34" s="1587"/>
      <c r="AG34" s="1005"/>
      <c r="AH34" s="1005"/>
    </row>
    <row r="35" spans="1:34" ht="20" customHeight="1">
      <c r="C35" s="507"/>
      <c r="D35" s="222"/>
      <c r="E35" s="13"/>
      <c r="F35" s="488"/>
      <c r="G35" s="488"/>
      <c r="H35" s="490"/>
      <c r="I35" s="491"/>
      <c r="J35" s="492"/>
      <c r="K35" s="489"/>
      <c r="L35" s="492"/>
      <c r="M35" s="489"/>
      <c r="N35" s="492"/>
      <c r="O35" s="489"/>
      <c r="P35" s="492"/>
      <c r="Q35" s="489"/>
      <c r="R35" s="489"/>
      <c r="S35" s="513"/>
      <c r="U35" s="1676"/>
      <c r="V35" s="1584"/>
      <c r="W35" s="1584"/>
      <c r="X35" s="1584"/>
      <c r="Y35" s="1585"/>
      <c r="Z35" s="13"/>
      <c r="AA35" s="1015"/>
      <c r="AB35" s="1015"/>
      <c r="AC35" s="1015"/>
      <c r="AD35" s="1015"/>
      <c r="AE35" s="1015"/>
      <c r="AF35" s="1015"/>
      <c r="AG35" s="1005"/>
      <c r="AH35" s="1005"/>
    </row>
    <row r="36" spans="1:34" ht="19.5" customHeight="1" thickBot="1">
      <c r="C36" s="507"/>
      <c r="D36" s="222"/>
      <c r="E36" s="13"/>
      <c r="F36" s="13"/>
      <c r="G36" s="13"/>
      <c r="H36" s="13"/>
      <c r="I36" s="13"/>
      <c r="J36" s="13"/>
      <c r="K36" s="13"/>
      <c r="L36" s="13"/>
      <c r="M36" s="13"/>
      <c r="N36" s="13"/>
      <c r="O36" s="13"/>
      <c r="P36" s="13"/>
      <c r="Q36" s="13"/>
      <c r="R36" s="15"/>
      <c r="S36" s="508"/>
      <c r="U36" s="1676"/>
      <c r="V36" s="1584"/>
      <c r="W36" s="1584"/>
      <c r="X36" s="1584"/>
      <c r="Y36" s="1585"/>
      <c r="Z36" s="13"/>
      <c r="AA36" s="1015"/>
      <c r="AB36" s="1015"/>
      <c r="AC36" s="1015"/>
      <c r="AD36" s="1015"/>
      <c r="AE36" s="1015"/>
      <c r="AF36" s="1015"/>
      <c r="AG36" s="1005"/>
      <c r="AH36" s="1005"/>
    </row>
    <row r="37" spans="1:34" ht="42" customHeight="1" thickBot="1">
      <c r="A37" s="1157"/>
      <c r="B37" s="1157"/>
      <c r="C37" s="1158"/>
      <c r="D37" s="1609" t="s">
        <v>642</v>
      </c>
      <c r="E37" s="1159"/>
      <c r="F37" s="1616" t="s">
        <v>180</v>
      </c>
      <c r="G37" s="1621" t="s">
        <v>172</v>
      </c>
      <c r="H37" s="1621"/>
      <c r="I37" s="1601" t="s">
        <v>173</v>
      </c>
      <c r="J37" s="1601" t="s">
        <v>601</v>
      </c>
      <c r="K37" s="1601" t="s">
        <v>174</v>
      </c>
      <c r="L37" s="1600" t="s">
        <v>602</v>
      </c>
      <c r="M37" s="463" t="s">
        <v>197</v>
      </c>
      <c r="N37" s="1604" t="s">
        <v>178</v>
      </c>
      <c r="O37" s="1604"/>
      <c r="P37" s="1605" t="s">
        <v>1485</v>
      </c>
      <c r="Q37" s="1606"/>
      <c r="R37" s="483"/>
      <c r="S37" s="514"/>
      <c r="U37" s="1676"/>
      <c r="V37" s="1584"/>
      <c r="W37" s="1584"/>
      <c r="X37" s="1584"/>
      <c r="Y37" s="1585"/>
      <c r="Z37" s="13"/>
      <c r="AA37" s="1015"/>
      <c r="AB37" s="1015"/>
      <c r="AC37" s="1015"/>
      <c r="AD37" s="1015"/>
      <c r="AE37" s="1015"/>
      <c r="AF37" s="1015"/>
      <c r="AG37" s="1005"/>
      <c r="AH37" s="1005"/>
    </row>
    <row r="38" spans="1:34" ht="20" customHeight="1" thickBot="1">
      <c r="A38" s="1157"/>
      <c r="B38" s="1157"/>
      <c r="C38" s="1158"/>
      <c r="D38" s="1609"/>
      <c r="E38" s="1159"/>
      <c r="F38" s="1616"/>
      <c r="G38" s="1621"/>
      <c r="H38" s="1621"/>
      <c r="I38" s="1601"/>
      <c r="J38" s="1601"/>
      <c r="K38" s="1601"/>
      <c r="L38" s="1600"/>
      <c r="M38" s="464"/>
      <c r="N38" s="462" t="s">
        <v>65</v>
      </c>
      <c r="O38" s="465" t="s">
        <v>1486</v>
      </c>
      <c r="P38" s="466" t="s">
        <v>65</v>
      </c>
      <c r="Q38" s="467" t="s">
        <v>1486</v>
      </c>
      <c r="R38" s="484"/>
      <c r="S38" s="515"/>
      <c r="U38" s="1014"/>
      <c r="V38" s="1584" t="s">
        <v>1842</v>
      </c>
      <c r="W38" s="1584"/>
      <c r="X38" s="1584"/>
      <c r="Y38" s="1585"/>
      <c r="Z38" s="13"/>
      <c r="AA38" s="1015"/>
      <c r="AB38" s="1015"/>
      <c r="AC38" s="1015"/>
      <c r="AD38" s="1015"/>
      <c r="AE38" s="1015"/>
      <c r="AF38" s="1015"/>
      <c r="AG38" s="1005"/>
      <c r="AH38" s="1005"/>
    </row>
    <row r="39" spans="1:34" ht="44" customHeight="1" thickBot="1">
      <c r="A39" s="1157"/>
      <c r="B39" s="1157"/>
      <c r="C39" s="1158"/>
      <c r="D39" s="1609"/>
      <c r="E39" s="1159"/>
      <c r="F39" s="1160">
        <v>1</v>
      </c>
      <c r="G39" s="1617" t="s">
        <v>1945</v>
      </c>
      <c r="H39" s="1618"/>
      <c r="I39" s="776" t="s">
        <v>68</v>
      </c>
      <c r="J39" s="439">
        <v>196000</v>
      </c>
      <c r="K39" s="440">
        <v>1</v>
      </c>
      <c r="L39" s="441">
        <f>J39*K39</f>
        <v>196000</v>
      </c>
      <c r="M39" s="442">
        <v>196000</v>
      </c>
      <c r="N39" s="442">
        <v>0</v>
      </c>
      <c r="O39" s="442">
        <v>0</v>
      </c>
      <c r="P39" s="442">
        <v>0</v>
      </c>
      <c r="Q39" s="454">
        <v>0</v>
      </c>
      <c r="R39" s="485"/>
      <c r="S39" s="516"/>
      <c r="U39" s="1014"/>
      <c r="V39" s="1584"/>
      <c r="W39" s="1584"/>
      <c r="X39" s="1584"/>
      <c r="Y39" s="1585"/>
      <c r="Z39" s="13"/>
      <c r="AA39" s="1015"/>
      <c r="AB39" s="1015"/>
      <c r="AC39" s="1015"/>
      <c r="AD39" s="1015"/>
      <c r="AE39" s="1015"/>
      <c r="AF39" s="1015"/>
      <c r="AG39" s="1005"/>
      <c r="AH39" s="1005"/>
    </row>
    <row r="40" spans="1:34" ht="20" customHeight="1" thickBot="1">
      <c r="A40" s="1157"/>
      <c r="B40" s="1157"/>
      <c r="C40" s="1158"/>
      <c r="D40" s="1609"/>
      <c r="E40" s="1159"/>
      <c r="F40" s="1156">
        <v>2</v>
      </c>
      <c r="G40" s="1593" t="s">
        <v>1901</v>
      </c>
      <c r="H40" s="1594"/>
      <c r="I40" s="775" t="s">
        <v>147</v>
      </c>
      <c r="J40" s="443">
        <v>3100</v>
      </c>
      <c r="K40" s="444">
        <v>1</v>
      </c>
      <c r="L40" s="445">
        <f>J40*K40</f>
        <v>3100</v>
      </c>
      <c r="M40" s="446">
        <v>0</v>
      </c>
      <c r="N40" s="446">
        <v>3100</v>
      </c>
      <c r="O40" s="446">
        <v>0</v>
      </c>
      <c r="P40" s="446">
        <v>0</v>
      </c>
      <c r="Q40" s="455">
        <v>0</v>
      </c>
      <c r="R40" s="485"/>
      <c r="S40" s="516"/>
      <c r="U40" s="1014"/>
      <c r="V40" s="1584"/>
      <c r="W40" s="1584"/>
      <c r="X40" s="1584"/>
      <c r="Y40" s="1585"/>
      <c r="Z40" s="13"/>
      <c r="AA40" s="1015"/>
      <c r="AB40" s="1015"/>
      <c r="AC40" s="1015"/>
      <c r="AD40" s="1015"/>
      <c r="AE40" s="1015"/>
      <c r="AF40" s="1015"/>
      <c r="AG40" s="1005"/>
      <c r="AH40" s="1005"/>
    </row>
    <row r="41" spans="1:34" ht="24.75" customHeight="1" thickBot="1">
      <c r="A41" s="1157"/>
      <c r="B41" s="1157"/>
      <c r="C41" s="1158"/>
      <c r="D41" s="1609"/>
      <c r="E41" s="1159"/>
      <c r="F41" s="1156">
        <v>3</v>
      </c>
      <c r="G41" s="1593" t="s">
        <v>1878</v>
      </c>
      <c r="H41" s="1594"/>
      <c r="I41" s="775" t="s">
        <v>147</v>
      </c>
      <c r="J41" s="443">
        <v>14000</v>
      </c>
      <c r="K41" s="444">
        <v>1</v>
      </c>
      <c r="L41" s="445">
        <f t="shared" ref="L41:L104" si="6">J41*K41</f>
        <v>14000</v>
      </c>
      <c r="M41" s="446">
        <v>0</v>
      </c>
      <c r="N41" s="446">
        <v>14000</v>
      </c>
      <c r="O41" s="446">
        <v>0</v>
      </c>
      <c r="P41" s="446">
        <v>0</v>
      </c>
      <c r="Q41" s="455">
        <v>0</v>
      </c>
      <c r="R41" s="485"/>
      <c r="S41" s="516"/>
      <c r="U41" s="1014"/>
      <c r="V41" s="1584"/>
      <c r="W41" s="1584"/>
      <c r="X41" s="1584"/>
      <c r="Y41" s="1585"/>
      <c r="Z41" s="13"/>
      <c r="AA41" s="1015"/>
      <c r="AB41" s="1015"/>
      <c r="AC41" s="1015"/>
      <c r="AD41" s="1015"/>
      <c r="AE41" s="1015"/>
      <c r="AF41" s="1015"/>
      <c r="AG41" s="1005"/>
      <c r="AH41" s="1005"/>
    </row>
    <row r="42" spans="1:34" ht="18" customHeight="1" thickBot="1">
      <c r="A42" s="1157"/>
      <c r="B42" s="1157"/>
      <c r="C42" s="1158"/>
      <c r="D42" s="1609"/>
      <c r="E42" s="1159"/>
      <c r="F42" s="1156">
        <v>4</v>
      </c>
      <c r="G42" s="1593" t="s">
        <v>1879</v>
      </c>
      <c r="H42" s="1594"/>
      <c r="I42" s="775" t="s">
        <v>147</v>
      </c>
      <c r="J42" s="443">
        <v>4500</v>
      </c>
      <c r="K42" s="444">
        <v>1</v>
      </c>
      <c r="L42" s="445">
        <f t="shared" si="6"/>
        <v>4500</v>
      </c>
      <c r="M42" s="446">
        <v>0</v>
      </c>
      <c r="N42" s="446">
        <v>4500</v>
      </c>
      <c r="O42" s="446">
        <v>0</v>
      </c>
      <c r="P42" s="446">
        <v>0</v>
      </c>
      <c r="Q42" s="455">
        <v>0</v>
      </c>
      <c r="R42" s="485"/>
      <c r="S42" s="516"/>
      <c r="U42" s="1014"/>
      <c r="V42" s="1584" t="s">
        <v>1841</v>
      </c>
      <c r="W42" s="1584"/>
      <c r="X42" s="1584"/>
      <c r="Y42" s="1585"/>
      <c r="Z42" s="13"/>
      <c r="AA42" s="1015"/>
      <c r="AB42" s="1015"/>
      <c r="AC42" s="1015"/>
      <c r="AD42" s="1015"/>
      <c r="AE42" s="1015"/>
      <c r="AF42" s="1015"/>
      <c r="AG42" s="1005"/>
      <c r="AH42" s="1005"/>
    </row>
    <row r="43" spans="1:34" ht="20" customHeight="1" thickBot="1">
      <c r="A43" s="1157"/>
      <c r="B43" s="1157"/>
      <c r="C43" s="1158"/>
      <c r="D43" s="1609"/>
      <c r="E43" s="1159"/>
      <c r="F43" s="1156">
        <v>5</v>
      </c>
      <c r="G43" s="1593" t="s">
        <v>1887</v>
      </c>
      <c r="H43" s="1594"/>
      <c r="I43" s="775" t="s">
        <v>69</v>
      </c>
      <c r="J43" s="443">
        <v>15000</v>
      </c>
      <c r="K43" s="444">
        <v>1</v>
      </c>
      <c r="L43" s="445">
        <f t="shared" si="6"/>
        <v>15000</v>
      </c>
      <c r="M43" s="446">
        <v>0</v>
      </c>
      <c r="N43" s="446">
        <v>0</v>
      </c>
      <c r="O43" s="446">
        <v>15000</v>
      </c>
      <c r="P43" s="446">
        <v>0</v>
      </c>
      <c r="Q43" s="455">
        <v>0</v>
      </c>
      <c r="R43" s="485"/>
      <c r="S43" s="516"/>
      <c r="U43" s="1014"/>
      <c r="V43" s="1584"/>
      <c r="W43" s="1584"/>
      <c r="X43" s="1584"/>
      <c r="Y43" s="1585"/>
      <c r="Z43" s="13"/>
      <c r="AA43" s="1015"/>
      <c r="AB43" s="1015"/>
      <c r="AC43" s="1015"/>
      <c r="AD43" s="1015"/>
      <c r="AE43" s="1015"/>
      <c r="AF43" s="1015"/>
      <c r="AG43" s="1005"/>
      <c r="AH43" s="1005"/>
    </row>
    <row r="44" spans="1:34" ht="20" customHeight="1" thickBot="1">
      <c r="A44" s="1157"/>
      <c r="B44" s="1157"/>
      <c r="C44" s="1158"/>
      <c r="D44" s="1609"/>
      <c r="E44" s="1159"/>
      <c r="F44" s="1156">
        <v>6</v>
      </c>
      <c r="G44" s="1593" t="s">
        <v>1880</v>
      </c>
      <c r="H44" s="1594"/>
      <c r="I44" s="775" t="s">
        <v>70</v>
      </c>
      <c r="J44" s="443">
        <v>10000</v>
      </c>
      <c r="K44" s="444">
        <v>1</v>
      </c>
      <c r="L44" s="445">
        <f>J44*K44</f>
        <v>10000</v>
      </c>
      <c r="M44" s="446">
        <v>0</v>
      </c>
      <c r="N44" s="446">
        <v>10000</v>
      </c>
      <c r="O44" s="446">
        <v>0</v>
      </c>
      <c r="P44" s="446">
        <v>0</v>
      </c>
      <c r="Q44" s="455">
        <v>0</v>
      </c>
      <c r="R44" s="485"/>
      <c r="S44" s="516"/>
      <c r="U44" s="1014"/>
      <c r="V44" s="1584" t="s">
        <v>1843</v>
      </c>
      <c r="W44" s="1584"/>
      <c r="X44" s="1584"/>
      <c r="Y44" s="1585"/>
      <c r="Z44" s="13"/>
      <c r="AA44" s="1015"/>
      <c r="AB44" s="1015"/>
      <c r="AC44" s="1015"/>
      <c r="AD44" s="1015"/>
      <c r="AE44" s="1015"/>
      <c r="AF44" s="1015"/>
      <c r="AG44" s="1005"/>
      <c r="AH44" s="1005"/>
    </row>
    <row r="45" spans="1:34" ht="20" customHeight="1" thickBot="1">
      <c r="A45" s="1157"/>
      <c r="B45" s="1157"/>
      <c r="C45" s="1158"/>
      <c r="D45" s="1161"/>
      <c r="E45" s="1159"/>
      <c r="F45" s="1156">
        <v>7</v>
      </c>
      <c r="G45" s="1593" t="s">
        <v>1881</v>
      </c>
      <c r="H45" s="1594"/>
      <c r="I45" s="775" t="s">
        <v>68</v>
      </c>
      <c r="J45" s="443">
        <v>900</v>
      </c>
      <c r="K45" s="444">
        <v>4</v>
      </c>
      <c r="L45" s="445">
        <f t="shared" si="6"/>
        <v>3600</v>
      </c>
      <c r="M45" s="446">
        <v>0</v>
      </c>
      <c r="N45" s="446">
        <v>0</v>
      </c>
      <c r="O45" s="446">
        <v>2700</v>
      </c>
      <c r="P45" s="446">
        <v>0</v>
      </c>
      <c r="Q45" s="455">
        <v>0</v>
      </c>
      <c r="R45" s="485"/>
      <c r="S45" s="516"/>
      <c r="U45" s="1014"/>
      <c r="V45" s="1584"/>
      <c r="W45" s="1584"/>
      <c r="X45" s="1584"/>
      <c r="Y45" s="1585"/>
      <c r="Z45" s="13"/>
      <c r="AA45" s="1015"/>
      <c r="AB45" s="1015"/>
      <c r="AC45" s="1015"/>
      <c r="AD45" s="1015"/>
      <c r="AE45" s="1015"/>
      <c r="AF45" s="1015"/>
      <c r="AG45" s="1005"/>
      <c r="AH45" s="1005"/>
    </row>
    <row r="46" spans="1:34" ht="20" customHeight="1" thickBot="1">
      <c r="A46" s="1157"/>
      <c r="B46" s="1157"/>
      <c r="C46" s="1158"/>
      <c r="D46" s="1161"/>
      <c r="E46" s="1159"/>
      <c r="F46" s="1156">
        <v>8</v>
      </c>
      <c r="G46" s="1593" t="s">
        <v>1882</v>
      </c>
      <c r="H46" s="1594"/>
      <c r="I46" s="775" t="s">
        <v>68</v>
      </c>
      <c r="J46" s="447">
        <v>300</v>
      </c>
      <c r="K46" s="444">
        <v>14</v>
      </c>
      <c r="L46" s="445">
        <f t="shared" si="6"/>
        <v>4200</v>
      </c>
      <c r="M46" s="446">
        <v>0</v>
      </c>
      <c r="N46" s="446">
        <v>0</v>
      </c>
      <c r="O46" s="446">
        <v>1600</v>
      </c>
      <c r="P46" s="446">
        <v>0</v>
      </c>
      <c r="Q46" s="455">
        <v>0</v>
      </c>
      <c r="R46" s="485"/>
      <c r="S46" s="516"/>
      <c r="U46" s="1014"/>
      <c r="V46" s="1584"/>
      <c r="W46" s="1584"/>
      <c r="X46" s="1584"/>
      <c r="Y46" s="1585"/>
      <c r="Z46" s="13"/>
      <c r="AA46" s="1015"/>
      <c r="AB46" s="1015"/>
      <c r="AC46" s="1015"/>
      <c r="AD46" s="1015"/>
      <c r="AE46" s="1015"/>
      <c r="AF46" s="1015"/>
      <c r="AG46" s="1005"/>
      <c r="AH46" s="1005"/>
    </row>
    <row r="47" spans="1:34" ht="20" customHeight="1" thickBot="1">
      <c r="A47" s="1157"/>
      <c r="B47" s="1157"/>
      <c r="C47" s="1158"/>
      <c r="D47" s="1161"/>
      <c r="E47" s="1159"/>
      <c r="F47" s="1156">
        <v>9</v>
      </c>
      <c r="G47" s="1593" t="s">
        <v>1883</v>
      </c>
      <c r="H47" s="1594"/>
      <c r="I47" s="775" t="s">
        <v>68</v>
      </c>
      <c r="J47" s="443">
        <v>300</v>
      </c>
      <c r="K47" s="444">
        <v>14</v>
      </c>
      <c r="L47" s="445">
        <f t="shared" si="6"/>
        <v>4200</v>
      </c>
      <c r="M47" s="446">
        <v>0</v>
      </c>
      <c r="N47" s="446">
        <v>0</v>
      </c>
      <c r="O47" s="446">
        <v>1600</v>
      </c>
      <c r="P47" s="446">
        <v>0</v>
      </c>
      <c r="Q47" s="455">
        <v>0</v>
      </c>
      <c r="R47" s="485"/>
      <c r="S47" s="516"/>
      <c r="U47" s="1014"/>
      <c r="V47" s="1584"/>
      <c r="W47" s="1584"/>
      <c r="X47" s="1584"/>
      <c r="Y47" s="1585"/>
      <c r="Z47" s="401"/>
      <c r="AA47" s="1015"/>
      <c r="AB47" s="1015"/>
      <c r="AC47" s="1015"/>
      <c r="AD47" s="1015"/>
      <c r="AE47" s="1015"/>
      <c r="AF47" s="1015"/>
      <c r="AG47" s="1005"/>
      <c r="AH47" s="1005"/>
    </row>
    <row r="48" spans="1:34" ht="20" customHeight="1" thickBot="1">
      <c r="A48" s="1157"/>
      <c r="B48" s="1157"/>
      <c r="C48" s="1158"/>
      <c r="D48" s="1161"/>
      <c r="E48" s="1159"/>
      <c r="F48" s="1156">
        <v>10</v>
      </c>
      <c r="G48" s="1593" t="s">
        <v>1884</v>
      </c>
      <c r="H48" s="1594"/>
      <c r="I48" s="775" t="s">
        <v>68</v>
      </c>
      <c r="J48" s="443">
        <v>2000</v>
      </c>
      <c r="K48" s="444">
        <v>1</v>
      </c>
      <c r="L48" s="445">
        <f t="shared" si="6"/>
        <v>2000</v>
      </c>
      <c r="M48" s="446">
        <v>0</v>
      </c>
      <c r="N48" s="446">
        <v>0</v>
      </c>
      <c r="O48" s="446">
        <v>2000</v>
      </c>
      <c r="P48" s="446">
        <v>0</v>
      </c>
      <c r="Q48" s="455">
        <v>0</v>
      </c>
      <c r="R48" s="485"/>
      <c r="S48" s="516"/>
      <c r="U48" s="1014"/>
      <c r="V48" s="1015"/>
      <c r="W48" s="1015"/>
      <c r="X48" s="1015"/>
      <c r="Y48" s="1016"/>
      <c r="Z48" s="401"/>
      <c r="AA48" s="1015"/>
      <c r="AB48" s="1015"/>
      <c r="AC48" s="1015"/>
      <c r="AD48" s="1015"/>
      <c r="AE48" s="1015"/>
      <c r="AF48" s="1015"/>
      <c r="AG48" s="1005"/>
      <c r="AH48" s="1005"/>
    </row>
    <row r="49" spans="1:34" ht="20" customHeight="1" thickBot="1">
      <c r="A49" s="1157"/>
      <c r="B49" s="1157"/>
      <c r="C49" s="1158"/>
      <c r="D49" s="1161"/>
      <c r="E49" s="1159"/>
      <c r="F49" s="1156">
        <v>11</v>
      </c>
      <c r="G49" s="1577" t="s">
        <v>1885</v>
      </c>
      <c r="H49" s="1578"/>
      <c r="I49" s="775" t="s">
        <v>73</v>
      </c>
      <c r="J49" s="443">
        <v>2000</v>
      </c>
      <c r="K49" s="444">
        <v>7</v>
      </c>
      <c r="L49" s="445">
        <f>J49*K49</f>
        <v>14000</v>
      </c>
      <c r="M49" s="446">
        <v>0</v>
      </c>
      <c r="N49" s="446">
        <v>0</v>
      </c>
      <c r="O49" s="446">
        <v>14000</v>
      </c>
      <c r="P49" s="446">
        <v>0</v>
      </c>
      <c r="Q49" s="455">
        <v>0</v>
      </c>
      <c r="R49" s="485"/>
      <c r="S49" s="516"/>
      <c r="U49" s="1014"/>
      <c r="V49" s="1584" t="s">
        <v>1844</v>
      </c>
      <c r="W49" s="1584"/>
      <c r="X49" s="1584"/>
      <c r="Y49" s="1585"/>
      <c r="Z49" s="401"/>
      <c r="AA49" s="1015"/>
      <c r="AB49" s="1015"/>
      <c r="AC49" s="1015"/>
      <c r="AD49" s="1015"/>
      <c r="AE49" s="1015"/>
      <c r="AF49" s="1015"/>
      <c r="AG49" s="1005"/>
      <c r="AH49" s="1005"/>
    </row>
    <row r="50" spans="1:34" ht="20" customHeight="1" thickBot="1">
      <c r="A50" s="1157"/>
      <c r="B50" s="1157"/>
      <c r="C50" s="1158"/>
      <c r="D50" s="1161"/>
      <c r="E50" s="1159"/>
      <c r="F50" s="1156">
        <v>12</v>
      </c>
      <c r="G50" s="1577" t="s">
        <v>1886</v>
      </c>
      <c r="H50" s="1578"/>
      <c r="I50" s="775" t="s">
        <v>67</v>
      </c>
      <c r="J50" s="443">
        <v>2500</v>
      </c>
      <c r="K50" s="444">
        <v>1</v>
      </c>
      <c r="L50" s="445">
        <f>J50*K50</f>
        <v>2500</v>
      </c>
      <c r="M50" s="446">
        <v>0</v>
      </c>
      <c r="N50" s="446">
        <v>0</v>
      </c>
      <c r="O50" s="446">
        <v>2500</v>
      </c>
      <c r="P50" s="446">
        <v>0</v>
      </c>
      <c r="Q50" s="455">
        <v>0</v>
      </c>
      <c r="R50" s="485"/>
      <c r="S50" s="516"/>
      <c r="U50" s="1014"/>
      <c r="V50" s="1584"/>
      <c r="W50" s="1584"/>
      <c r="X50" s="1584"/>
      <c r="Y50" s="1585"/>
      <c r="Z50" s="401"/>
      <c r="AA50" s="13"/>
      <c r="AB50" s="1010"/>
      <c r="AC50" s="1010"/>
      <c r="AD50" s="1010"/>
      <c r="AE50" s="1010"/>
      <c r="AF50" s="1010"/>
      <c r="AG50" s="1005"/>
      <c r="AH50" s="1005"/>
    </row>
    <row r="51" spans="1:34" ht="20" customHeight="1" thickBot="1">
      <c r="A51" s="1157"/>
      <c r="B51" s="1157"/>
      <c r="C51" s="1158"/>
      <c r="D51" s="1161"/>
      <c r="E51" s="1159"/>
      <c r="F51" s="1156">
        <v>13</v>
      </c>
      <c r="G51" s="1577"/>
      <c r="H51" s="1578"/>
      <c r="I51" s="775"/>
      <c r="J51" s="443"/>
      <c r="K51" s="444"/>
      <c r="L51" s="445">
        <f>J51*K51</f>
        <v>0</v>
      </c>
      <c r="M51" s="446"/>
      <c r="N51" s="446"/>
      <c r="O51" s="446"/>
      <c r="P51" s="446"/>
      <c r="Q51" s="455"/>
      <c r="R51" s="485"/>
      <c r="S51" s="516"/>
      <c r="U51" s="1014"/>
      <c r="V51" s="1584"/>
      <c r="W51" s="1584"/>
      <c r="X51" s="1584"/>
      <c r="Y51" s="1585"/>
      <c r="AA51" s="1010"/>
      <c r="AB51" s="1010"/>
      <c r="AC51" s="1010"/>
      <c r="AD51" s="1010"/>
      <c r="AE51" s="1010"/>
      <c r="AF51" s="1010"/>
      <c r="AG51" s="13"/>
      <c r="AH51" s="13"/>
    </row>
    <row r="52" spans="1:34" ht="24.75" customHeight="1" thickBot="1">
      <c r="A52" s="1157"/>
      <c r="B52" s="1157"/>
      <c r="C52" s="1158"/>
      <c r="D52" s="1161"/>
      <c r="E52" s="1159"/>
      <c r="F52" s="1156">
        <v>14</v>
      </c>
      <c r="G52" s="1577"/>
      <c r="H52" s="1578"/>
      <c r="I52" s="775"/>
      <c r="J52" s="443"/>
      <c r="K52" s="444"/>
      <c r="L52" s="445">
        <f>J52*K52</f>
        <v>0</v>
      </c>
      <c r="M52" s="446"/>
      <c r="N52" s="446"/>
      <c r="O52" s="446"/>
      <c r="P52" s="446"/>
      <c r="Q52" s="455"/>
      <c r="R52" s="485"/>
      <c r="S52" s="516"/>
      <c r="U52" s="1014"/>
      <c r="V52" s="1584"/>
      <c r="W52" s="1584"/>
      <c r="X52" s="1584"/>
      <c r="Y52" s="1585"/>
      <c r="AA52" s="1010"/>
      <c r="AB52" s="1010"/>
      <c r="AC52" s="1010"/>
      <c r="AD52" s="1010"/>
      <c r="AE52" s="1010"/>
      <c r="AF52" s="1010"/>
    </row>
    <row r="53" spans="1:34" ht="20" customHeight="1" thickBot="1">
      <c r="A53" s="1157"/>
      <c r="B53" s="1157"/>
      <c r="C53" s="1158"/>
      <c r="D53" s="1161"/>
      <c r="E53" s="1159"/>
      <c r="F53" s="1156">
        <v>15</v>
      </c>
      <c r="G53" s="1577"/>
      <c r="H53" s="1578"/>
      <c r="I53" s="775"/>
      <c r="J53" s="443"/>
      <c r="K53" s="444"/>
      <c r="L53" s="445">
        <f t="shared" si="6"/>
        <v>0</v>
      </c>
      <c r="M53" s="446"/>
      <c r="N53" s="446"/>
      <c r="O53" s="446"/>
      <c r="P53" s="446"/>
      <c r="Q53" s="455"/>
      <c r="R53" s="485"/>
      <c r="S53" s="516"/>
      <c r="U53" s="1014"/>
      <c r="V53" s="1674" t="s">
        <v>1845</v>
      </c>
      <c r="W53" s="1674"/>
      <c r="X53" s="1674"/>
      <c r="Y53" s="1675"/>
    </row>
    <row r="54" spans="1:34" ht="20" customHeight="1" thickBot="1">
      <c r="A54" s="1157"/>
      <c r="B54" s="1157"/>
      <c r="C54" s="1158"/>
      <c r="D54" s="1161"/>
      <c r="E54" s="1159"/>
      <c r="F54" s="1156">
        <v>16</v>
      </c>
      <c r="G54" s="1577"/>
      <c r="H54" s="1578"/>
      <c r="I54" s="775"/>
      <c r="J54" s="443"/>
      <c r="K54" s="444"/>
      <c r="L54" s="445">
        <f t="shared" si="6"/>
        <v>0</v>
      </c>
      <c r="M54" s="446"/>
      <c r="N54" s="446"/>
      <c r="O54" s="446"/>
      <c r="P54" s="446"/>
      <c r="Q54" s="455"/>
      <c r="R54" s="485"/>
      <c r="S54" s="516"/>
      <c r="U54" s="1014"/>
      <c r="V54" s="1674"/>
      <c r="W54" s="1674"/>
      <c r="X54" s="1674"/>
      <c r="Y54" s="1675"/>
      <c r="Z54" s="402"/>
      <c r="AA54" s="402"/>
      <c r="AB54" s="402"/>
      <c r="AC54" s="402"/>
    </row>
    <row r="55" spans="1:34" ht="20" customHeight="1" thickBot="1">
      <c r="A55" s="1157"/>
      <c r="B55" s="1157"/>
      <c r="C55" s="1158"/>
      <c r="D55" s="1161"/>
      <c r="E55" s="1159"/>
      <c r="F55" s="1156">
        <v>17</v>
      </c>
      <c r="G55" s="1577"/>
      <c r="H55" s="1578"/>
      <c r="I55" s="775"/>
      <c r="J55" s="443"/>
      <c r="K55" s="444"/>
      <c r="L55" s="445">
        <f t="shared" si="6"/>
        <v>0</v>
      </c>
      <c r="M55" s="446"/>
      <c r="N55" s="446"/>
      <c r="O55" s="446"/>
      <c r="P55" s="446"/>
      <c r="Q55" s="455"/>
      <c r="R55" s="485"/>
      <c r="S55" s="516"/>
      <c r="U55" s="1014"/>
      <c r="V55" s="1584" t="s">
        <v>1846</v>
      </c>
      <c r="W55" s="1584"/>
      <c r="X55" s="1584"/>
      <c r="Y55" s="1585"/>
      <c r="Z55" s="402"/>
      <c r="AA55" s="1013"/>
      <c r="AB55" s="402"/>
      <c r="AC55" s="402"/>
    </row>
    <row r="56" spans="1:34" ht="20" customHeight="1" thickBot="1">
      <c r="A56" s="1157"/>
      <c r="B56" s="1157"/>
      <c r="C56" s="1158"/>
      <c r="D56" s="1161"/>
      <c r="E56" s="1159"/>
      <c r="F56" s="1156">
        <v>18</v>
      </c>
      <c r="G56" s="1577"/>
      <c r="H56" s="1578"/>
      <c r="I56" s="775"/>
      <c r="J56" s="443"/>
      <c r="K56" s="444"/>
      <c r="L56" s="445">
        <f t="shared" si="6"/>
        <v>0</v>
      </c>
      <c r="M56" s="446"/>
      <c r="N56" s="446"/>
      <c r="O56" s="446"/>
      <c r="P56" s="446"/>
      <c r="Q56" s="455"/>
      <c r="R56" s="485"/>
      <c r="S56" s="516"/>
      <c r="U56" s="1014"/>
      <c r="V56" s="1584"/>
      <c r="W56" s="1584"/>
      <c r="X56" s="1584"/>
      <c r="Y56" s="1585"/>
      <c r="Z56" s="402"/>
      <c r="AA56" s="1013"/>
      <c r="AB56" s="402"/>
      <c r="AC56" s="402"/>
    </row>
    <row r="57" spans="1:34" ht="20" customHeight="1" thickBot="1">
      <c r="A57" s="1157"/>
      <c r="B57" s="1157"/>
      <c r="C57" s="1158"/>
      <c r="D57" s="1161"/>
      <c r="E57" s="1159"/>
      <c r="F57" s="1156">
        <v>19</v>
      </c>
      <c r="G57" s="1577"/>
      <c r="H57" s="1578"/>
      <c r="I57" s="775"/>
      <c r="J57" s="443"/>
      <c r="K57" s="444"/>
      <c r="L57" s="445">
        <f t="shared" si="6"/>
        <v>0</v>
      </c>
      <c r="M57" s="446"/>
      <c r="N57" s="446"/>
      <c r="O57" s="446"/>
      <c r="P57" s="446"/>
      <c r="Q57" s="455"/>
      <c r="R57" s="485"/>
      <c r="S57" s="516"/>
      <c r="U57" s="1014"/>
      <c r="V57" s="1584"/>
      <c r="W57" s="1584"/>
      <c r="X57" s="1584"/>
      <c r="Y57" s="1585"/>
      <c r="Z57" s="402"/>
      <c r="AA57" s="402"/>
      <c r="AB57" s="402"/>
      <c r="AC57" s="402"/>
    </row>
    <row r="58" spans="1:34" ht="19.5" customHeight="1" thickBot="1">
      <c r="A58" s="1157"/>
      <c r="B58" s="1157"/>
      <c r="C58" s="1158"/>
      <c r="D58" s="1161"/>
      <c r="E58" s="1159"/>
      <c r="F58" s="1156">
        <v>20</v>
      </c>
      <c r="G58" s="1577"/>
      <c r="H58" s="1578"/>
      <c r="I58" s="775"/>
      <c r="J58" s="443"/>
      <c r="K58" s="444"/>
      <c r="L58" s="445">
        <f t="shared" si="6"/>
        <v>0</v>
      </c>
      <c r="M58" s="446"/>
      <c r="N58" s="446"/>
      <c r="O58" s="446"/>
      <c r="P58" s="446"/>
      <c r="Q58" s="455"/>
      <c r="R58" s="485"/>
      <c r="S58" s="516"/>
      <c r="U58" s="1014"/>
      <c r="V58" s="1584"/>
      <c r="W58" s="1584"/>
      <c r="X58" s="1584"/>
      <c r="Y58" s="1585"/>
      <c r="Z58" s="402"/>
      <c r="AA58" s="1013"/>
      <c r="AB58" s="402"/>
      <c r="AC58" s="402"/>
    </row>
    <row r="59" spans="1:34" ht="20" customHeight="1" thickBot="1">
      <c r="A59" s="1157"/>
      <c r="B59" s="1157"/>
      <c r="C59" s="1158"/>
      <c r="D59" s="1161"/>
      <c r="E59" s="1159"/>
      <c r="F59" s="1156">
        <v>21</v>
      </c>
      <c r="G59" s="1577"/>
      <c r="H59" s="1578"/>
      <c r="I59" s="775"/>
      <c r="J59" s="443"/>
      <c r="K59" s="444"/>
      <c r="L59" s="445">
        <f t="shared" si="6"/>
        <v>0</v>
      </c>
      <c r="M59" s="446"/>
      <c r="N59" s="446"/>
      <c r="O59" s="446"/>
      <c r="P59" s="446"/>
      <c r="Q59" s="455"/>
      <c r="R59" s="485"/>
      <c r="S59" s="516"/>
      <c r="U59" s="1014"/>
      <c r="V59" s="1584" t="s">
        <v>1854</v>
      </c>
      <c r="W59" s="1584"/>
      <c r="X59" s="1584"/>
      <c r="Y59" s="1585"/>
      <c r="Z59" s="402"/>
      <c r="AA59" s="1013"/>
      <c r="AB59" s="402"/>
      <c r="AC59" s="402"/>
    </row>
    <row r="60" spans="1:34" ht="20" customHeight="1" thickBot="1">
      <c r="A60" s="1157"/>
      <c r="B60" s="1157"/>
      <c r="C60" s="1158"/>
      <c r="D60" s="1161"/>
      <c r="E60" s="1159"/>
      <c r="F60" s="1156">
        <v>22</v>
      </c>
      <c r="G60" s="1577"/>
      <c r="H60" s="1578"/>
      <c r="I60" s="775"/>
      <c r="J60" s="443"/>
      <c r="K60" s="444"/>
      <c r="L60" s="445">
        <f t="shared" si="6"/>
        <v>0</v>
      </c>
      <c r="M60" s="446"/>
      <c r="N60" s="446"/>
      <c r="O60" s="446"/>
      <c r="P60" s="446"/>
      <c r="Q60" s="455"/>
      <c r="R60" s="485"/>
      <c r="S60" s="516"/>
      <c r="U60" s="1014"/>
      <c r="V60" s="1584"/>
      <c r="W60" s="1584"/>
      <c r="X60" s="1584"/>
      <c r="Y60" s="1585"/>
      <c r="Z60" s="402"/>
      <c r="AA60" s="1013"/>
      <c r="AB60" s="402"/>
      <c r="AC60" s="402"/>
    </row>
    <row r="61" spans="1:34" ht="20" customHeight="1" thickBot="1">
      <c r="A61" s="1157"/>
      <c r="B61" s="1157"/>
      <c r="C61" s="1158"/>
      <c r="D61" s="1161"/>
      <c r="E61" s="1159"/>
      <c r="F61" s="1156">
        <v>23</v>
      </c>
      <c r="G61" s="1577"/>
      <c r="H61" s="1578"/>
      <c r="I61" s="775"/>
      <c r="J61" s="443"/>
      <c r="K61" s="444"/>
      <c r="L61" s="445">
        <f t="shared" si="6"/>
        <v>0</v>
      </c>
      <c r="M61" s="446"/>
      <c r="N61" s="446"/>
      <c r="O61" s="446"/>
      <c r="P61" s="446"/>
      <c r="Q61" s="455"/>
      <c r="R61" s="485"/>
      <c r="S61" s="516"/>
      <c r="U61" s="1014"/>
      <c r="V61" s="1584"/>
      <c r="W61" s="1584"/>
      <c r="X61" s="1584"/>
      <c r="Y61" s="1585"/>
      <c r="Z61" s="402"/>
      <c r="AA61" s="402"/>
      <c r="AB61" s="402"/>
      <c r="AC61" s="402"/>
    </row>
    <row r="62" spans="1:34" ht="20" customHeight="1" thickBot="1">
      <c r="A62" s="1157"/>
      <c r="B62" s="1157"/>
      <c r="C62" s="1158"/>
      <c r="D62" s="1161"/>
      <c r="E62" s="1159"/>
      <c r="F62" s="1156">
        <v>24</v>
      </c>
      <c r="G62" s="1577"/>
      <c r="H62" s="1578"/>
      <c r="I62" s="775"/>
      <c r="J62" s="443"/>
      <c r="K62" s="444"/>
      <c r="L62" s="445">
        <f t="shared" si="6"/>
        <v>0</v>
      </c>
      <c r="M62" s="446"/>
      <c r="N62" s="446"/>
      <c r="O62" s="446"/>
      <c r="P62" s="446"/>
      <c r="Q62" s="455"/>
      <c r="R62" s="485"/>
      <c r="S62" s="516"/>
      <c r="U62" s="1014"/>
      <c r="V62" s="1584"/>
      <c r="W62" s="1584"/>
      <c r="X62" s="1584"/>
      <c r="Y62" s="1585"/>
      <c r="Z62" s="402"/>
      <c r="AA62" s="402"/>
      <c r="AB62" s="402"/>
      <c r="AC62" s="402"/>
    </row>
    <row r="63" spans="1:34" ht="20" customHeight="1" thickBot="1">
      <c r="A63" s="1157"/>
      <c r="B63" s="1157"/>
      <c r="C63" s="1158"/>
      <c r="D63" s="1161"/>
      <c r="E63" s="1159"/>
      <c r="F63" s="1156">
        <v>25</v>
      </c>
      <c r="G63" s="1577"/>
      <c r="H63" s="1578"/>
      <c r="I63" s="775"/>
      <c r="J63" s="443"/>
      <c r="K63" s="444"/>
      <c r="L63" s="445">
        <f t="shared" si="6"/>
        <v>0</v>
      </c>
      <c r="M63" s="446"/>
      <c r="N63" s="446"/>
      <c r="O63" s="446"/>
      <c r="P63" s="446"/>
      <c r="Q63" s="455"/>
      <c r="R63" s="485"/>
      <c r="S63" s="516"/>
      <c r="U63" s="1014"/>
      <c r="V63" s="1584" t="s">
        <v>1855</v>
      </c>
      <c r="W63" s="1584"/>
      <c r="X63" s="1584"/>
      <c r="Y63" s="1585"/>
      <c r="Z63" s="402"/>
      <c r="AA63" s="402"/>
      <c r="AB63" s="402"/>
      <c r="AC63" s="402"/>
    </row>
    <row r="64" spans="1:34" ht="20" customHeight="1" thickBot="1">
      <c r="A64" s="1157"/>
      <c r="B64" s="1157"/>
      <c r="C64" s="1158"/>
      <c r="D64" s="1161"/>
      <c r="E64" s="1159"/>
      <c r="F64" s="1156">
        <v>26</v>
      </c>
      <c r="G64" s="1577"/>
      <c r="H64" s="1578"/>
      <c r="I64" s="775"/>
      <c r="J64" s="443"/>
      <c r="K64" s="444"/>
      <c r="L64" s="445">
        <f t="shared" si="6"/>
        <v>0</v>
      </c>
      <c r="M64" s="446"/>
      <c r="N64" s="446"/>
      <c r="O64" s="446"/>
      <c r="P64" s="446"/>
      <c r="Q64" s="455"/>
      <c r="R64" s="485"/>
      <c r="S64" s="516"/>
      <c r="U64" s="1014"/>
      <c r="V64" s="1584"/>
      <c r="W64" s="1584"/>
      <c r="X64" s="1584"/>
      <c r="Y64" s="1585"/>
      <c r="Z64" s="402"/>
      <c r="AA64" s="402"/>
      <c r="AB64" s="402"/>
      <c r="AC64" s="402"/>
    </row>
    <row r="65" spans="1:29" ht="20" customHeight="1" thickBot="1">
      <c r="A65" s="1157"/>
      <c r="B65" s="1157"/>
      <c r="C65" s="1158"/>
      <c r="D65" s="1161"/>
      <c r="E65" s="1159"/>
      <c r="F65" s="1156">
        <v>27</v>
      </c>
      <c r="G65" s="1577"/>
      <c r="H65" s="1578"/>
      <c r="I65" s="775"/>
      <c r="J65" s="443"/>
      <c r="K65" s="444"/>
      <c r="L65" s="445">
        <f t="shared" si="6"/>
        <v>0</v>
      </c>
      <c r="M65" s="446"/>
      <c r="N65" s="446"/>
      <c r="O65" s="446"/>
      <c r="P65" s="446"/>
      <c r="Q65" s="455"/>
      <c r="R65" s="485"/>
      <c r="S65" s="516"/>
      <c r="U65" s="1019"/>
      <c r="V65" s="1584"/>
      <c r="W65" s="1584"/>
      <c r="X65" s="1584"/>
      <c r="Y65" s="1585"/>
      <c r="Z65" s="402"/>
      <c r="AA65" s="402"/>
      <c r="AB65" s="402"/>
      <c r="AC65" s="402"/>
    </row>
    <row r="66" spans="1:29" ht="20" customHeight="1" thickBot="1">
      <c r="A66" s="1157"/>
      <c r="B66" s="1157"/>
      <c r="C66" s="1158"/>
      <c r="D66" s="1161"/>
      <c r="E66" s="1159"/>
      <c r="F66" s="1156">
        <v>28</v>
      </c>
      <c r="G66" s="1577"/>
      <c r="H66" s="1578"/>
      <c r="I66" s="775"/>
      <c r="J66" s="443"/>
      <c r="K66" s="444"/>
      <c r="L66" s="445">
        <f t="shared" si="6"/>
        <v>0</v>
      </c>
      <c r="M66" s="446"/>
      <c r="N66" s="446"/>
      <c r="O66" s="446"/>
      <c r="P66" s="446"/>
      <c r="Q66" s="455"/>
      <c r="R66" s="485"/>
      <c r="S66" s="516"/>
      <c r="U66" s="1014"/>
      <c r="V66" s="1584"/>
      <c r="W66" s="1584"/>
      <c r="X66" s="1584"/>
      <c r="Y66" s="1585"/>
      <c r="Z66" s="402"/>
      <c r="AA66" s="402"/>
      <c r="AB66" s="402"/>
      <c r="AC66" s="402"/>
    </row>
    <row r="67" spans="1:29" ht="20" customHeight="1" thickBot="1">
      <c r="A67" s="1157"/>
      <c r="B67" s="1157"/>
      <c r="C67" s="1158"/>
      <c r="D67" s="1161"/>
      <c r="E67" s="1159"/>
      <c r="F67" s="1156">
        <v>29</v>
      </c>
      <c r="G67" s="1577"/>
      <c r="H67" s="1578"/>
      <c r="I67" s="775"/>
      <c r="J67" s="443"/>
      <c r="K67" s="444"/>
      <c r="L67" s="445">
        <f t="shared" si="6"/>
        <v>0</v>
      </c>
      <c r="M67" s="446"/>
      <c r="N67" s="446"/>
      <c r="O67" s="446"/>
      <c r="P67" s="446"/>
      <c r="Q67" s="455"/>
      <c r="R67" s="485"/>
      <c r="S67" s="516"/>
      <c r="U67" s="1020"/>
      <c r="V67" s="1584"/>
      <c r="W67" s="1584"/>
      <c r="X67" s="1584"/>
      <c r="Y67" s="1585"/>
      <c r="Z67" s="402"/>
      <c r="AA67" s="402"/>
      <c r="AB67" s="402"/>
      <c r="AC67" s="402"/>
    </row>
    <row r="68" spans="1:29" ht="20" customHeight="1" thickBot="1">
      <c r="A68" s="1157"/>
      <c r="B68" s="1157"/>
      <c r="C68" s="1158"/>
      <c r="D68" s="1161"/>
      <c r="E68" s="1159"/>
      <c r="F68" s="1156">
        <v>30</v>
      </c>
      <c r="G68" s="1577"/>
      <c r="H68" s="1578"/>
      <c r="I68" s="775"/>
      <c r="J68" s="443"/>
      <c r="K68" s="444"/>
      <c r="L68" s="445">
        <f t="shared" si="6"/>
        <v>0</v>
      </c>
      <c r="M68" s="446"/>
      <c r="N68" s="446"/>
      <c r="O68" s="446"/>
      <c r="P68" s="446"/>
      <c r="Q68" s="455"/>
      <c r="R68" s="485"/>
      <c r="S68" s="516"/>
      <c r="U68" s="1020"/>
      <c r="V68" s="1021"/>
      <c r="W68" s="1021"/>
      <c r="X68" s="1021"/>
      <c r="Y68" s="1023"/>
      <c r="Z68" s="402"/>
      <c r="AA68" s="402"/>
      <c r="AB68" s="402"/>
      <c r="AC68" s="402"/>
    </row>
    <row r="69" spans="1:29" ht="20" customHeight="1" thickBot="1">
      <c r="A69" s="1157"/>
      <c r="B69" s="1157"/>
      <c r="C69" s="1158"/>
      <c r="D69" s="1161"/>
      <c r="E69" s="1159"/>
      <c r="F69" s="1156">
        <v>31</v>
      </c>
      <c r="G69" s="1577"/>
      <c r="H69" s="1578"/>
      <c r="I69" s="775"/>
      <c r="J69" s="443"/>
      <c r="K69" s="444"/>
      <c r="L69" s="445">
        <f t="shared" si="6"/>
        <v>0</v>
      </c>
      <c r="M69" s="446"/>
      <c r="N69" s="446"/>
      <c r="O69" s="446"/>
      <c r="P69" s="446"/>
      <c r="Q69" s="455"/>
      <c r="R69" s="485"/>
      <c r="S69" s="516"/>
      <c r="U69" s="1699" t="s">
        <v>1856</v>
      </c>
      <c r="V69" s="1700"/>
      <c r="W69" s="1700"/>
      <c r="X69" s="1700"/>
      <c r="Y69" s="1701"/>
      <c r="Z69" s="402"/>
      <c r="AA69" s="402"/>
      <c r="AB69" s="402"/>
      <c r="AC69" s="402"/>
    </row>
    <row r="70" spans="1:29" ht="20" customHeight="1" thickBot="1">
      <c r="A70" s="1157"/>
      <c r="B70" s="1157"/>
      <c r="C70" s="1158"/>
      <c r="D70" s="1161"/>
      <c r="E70" s="1159"/>
      <c r="F70" s="1156">
        <v>32</v>
      </c>
      <c r="G70" s="1577"/>
      <c r="H70" s="1578"/>
      <c r="I70" s="775"/>
      <c r="J70" s="443"/>
      <c r="K70" s="444"/>
      <c r="L70" s="445">
        <f t="shared" si="6"/>
        <v>0</v>
      </c>
      <c r="M70" s="446"/>
      <c r="N70" s="446"/>
      <c r="O70" s="446"/>
      <c r="P70" s="446"/>
      <c r="Q70" s="455"/>
      <c r="R70" s="485"/>
      <c r="S70" s="516"/>
      <c r="U70" s="1699"/>
      <c r="V70" s="1700"/>
      <c r="W70" s="1700"/>
      <c r="X70" s="1700"/>
      <c r="Y70" s="1701"/>
      <c r="Z70" s="402"/>
      <c r="AA70" s="402"/>
      <c r="AB70" s="402"/>
      <c r="AC70" s="402"/>
    </row>
    <row r="71" spans="1:29" ht="20" customHeight="1" thickBot="1">
      <c r="A71" s="1157"/>
      <c r="B71" s="1157"/>
      <c r="C71" s="1158"/>
      <c r="D71" s="1161"/>
      <c r="E71" s="1159"/>
      <c r="F71" s="1156">
        <v>33</v>
      </c>
      <c r="G71" s="1577"/>
      <c r="H71" s="1578"/>
      <c r="I71" s="775"/>
      <c r="J71" s="443"/>
      <c r="K71" s="444"/>
      <c r="L71" s="445">
        <f t="shared" si="6"/>
        <v>0</v>
      </c>
      <c r="M71" s="446"/>
      <c r="N71" s="446"/>
      <c r="O71" s="446"/>
      <c r="P71" s="446"/>
      <c r="Q71" s="455"/>
      <c r="R71" s="485"/>
      <c r="S71" s="516"/>
      <c r="U71" s="1699"/>
      <c r="V71" s="1700"/>
      <c r="W71" s="1700"/>
      <c r="X71" s="1700"/>
      <c r="Y71" s="1701"/>
      <c r="Z71" s="402"/>
      <c r="AA71" s="402"/>
      <c r="AB71" s="402"/>
      <c r="AC71" s="402"/>
    </row>
    <row r="72" spans="1:29" ht="20" customHeight="1" thickBot="1">
      <c r="A72" s="1157"/>
      <c r="B72" s="1157"/>
      <c r="C72" s="1158"/>
      <c r="D72" s="1161"/>
      <c r="E72" s="1159"/>
      <c r="F72" s="1156">
        <v>34</v>
      </c>
      <c r="G72" s="1577"/>
      <c r="H72" s="1578"/>
      <c r="I72" s="775"/>
      <c r="J72" s="443"/>
      <c r="K72" s="444"/>
      <c r="L72" s="445">
        <f t="shared" si="6"/>
        <v>0</v>
      </c>
      <c r="M72" s="446"/>
      <c r="N72" s="446"/>
      <c r="O72" s="446"/>
      <c r="P72" s="446"/>
      <c r="Q72" s="455"/>
      <c r="R72" s="485"/>
      <c r="S72" s="516"/>
      <c r="U72" s="1699"/>
      <c r="V72" s="1700"/>
      <c r="W72" s="1700"/>
      <c r="X72" s="1700"/>
      <c r="Y72" s="1701"/>
      <c r="Z72" s="402"/>
      <c r="AA72" s="402"/>
      <c r="AB72" s="402"/>
      <c r="AC72" s="402"/>
    </row>
    <row r="73" spans="1:29" ht="20" customHeight="1" thickBot="1">
      <c r="A73" s="1157"/>
      <c r="B73" s="1157"/>
      <c r="C73" s="1158"/>
      <c r="D73" s="1161"/>
      <c r="E73" s="1159"/>
      <c r="F73" s="1156">
        <v>35</v>
      </c>
      <c r="G73" s="1577"/>
      <c r="H73" s="1578"/>
      <c r="I73" s="775"/>
      <c r="J73" s="443"/>
      <c r="K73" s="444"/>
      <c r="L73" s="445">
        <f t="shared" si="6"/>
        <v>0</v>
      </c>
      <c r="M73" s="446"/>
      <c r="N73" s="446"/>
      <c r="O73" s="446"/>
      <c r="P73" s="446"/>
      <c r="Q73" s="455"/>
      <c r="R73" s="485"/>
      <c r="S73" s="516"/>
      <c r="U73" s="1699"/>
      <c r="V73" s="1700"/>
      <c r="W73" s="1700"/>
      <c r="X73" s="1700"/>
      <c r="Y73" s="1701"/>
      <c r="Z73" s="402"/>
      <c r="AA73" s="402"/>
      <c r="AB73" s="402"/>
      <c r="AC73" s="402"/>
    </row>
    <row r="74" spans="1:29" ht="20" customHeight="1" thickBot="1">
      <c r="A74" s="1157"/>
      <c r="B74" s="1157"/>
      <c r="C74" s="1158"/>
      <c r="D74" s="1161"/>
      <c r="E74" s="1159"/>
      <c r="F74" s="1156">
        <v>36</v>
      </c>
      <c r="G74" s="1577"/>
      <c r="H74" s="1578"/>
      <c r="I74" s="775"/>
      <c r="J74" s="443"/>
      <c r="K74" s="444"/>
      <c r="L74" s="445">
        <f t="shared" si="6"/>
        <v>0</v>
      </c>
      <c r="M74" s="446"/>
      <c r="N74" s="446"/>
      <c r="O74" s="446"/>
      <c r="P74" s="446"/>
      <c r="Q74" s="455"/>
      <c r="R74" s="485"/>
      <c r="S74" s="516"/>
      <c r="U74" s="1012"/>
      <c r="V74" s="13"/>
      <c r="W74" s="13"/>
      <c r="X74" s="13"/>
      <c r="Y74" s="1004"/>
      <c r="Z74" s="402"/>
      <c r="AA74" s="402"/>
      <c r="AB74" s="402"/>
      <c r="AC74" s="402"/>
    </row>
    <row r="75" spans="1:29" ht="20" customHeight="1" thickBot="1">
      <c r="A75" s="1157"/>
      <c r="B75" s="1157"/>
      <c r="C75" s="1158"/>
      <c r="D75" s="1161"/>
      <c r="E75" s="1159"/>
      <c r="F75" s="1156">
        <v>37</v>
      </c>
      <c r="G75" s="1577"/>
      <c r="H75" s="1578"/>
      <c r="I75" s="775"/>
      <c r="J75" s="443"/>
      <c r="K75" s="444"/>
      <c r="L75" s="445">
        <f t="shared" si="6"/>
        <v>0</v>
      </c>
      <c r="M75" s="446"/>
      <c r="N75" s="446"/>
      <c r="O75" s="446"/>
      <c r="P75" s="446"/>
      <c r="Q75" s="455"/>
      <c r="R75" s="485"/>
      <c r="S75" s="516"/>
      <c r="U75" s="1676" t="s">
        <v>1852</v>
      </c>
      <c r="V75" s="1584"/>
      <c r="W75" s="1584"/>
      <c r="X75" s="1584"/>
      <c r="Y75" s="1585"/>
      <c r="Z75" s="402"/>
      <c r="AA75" s="402"/>
      <c r="AB75" s="402"/>
      <c r="AC75" s="402"/>
    </row>
    <row r="76" spans="1:29" ht="20" customHeight="1" thickBot="1">
      <c r="A76" s="1157"/>
      <c r="B76" s="1157"/>
      <c r="C76" s="1158"/>
      <c r="D76" s="1161"/>
      <c r="E76" s="1159"/>
      <c r="F76" s="1156">
        <v>38</v>
      </c>
      <c r="G76" s="1577"/>
      <c r="H76" s="1578"/>
      <c r="I76" s="775"/>
      <c r="J76" s="443"/>
      <c r="K76" s="444"/>
      <c r="L76" s="445">
        <f t="shared" si="6"/>
        <v>0</v>
      </c>
      <c r="M76" s="446"/>
      <c r="N76" s="446"/>
      <c r="O76" s="446"/>
      <c r="P76" s="446"/>
      <c r="Q76" s="455"/>
      <c r="R76" s="485"/>
      <c r="S76" s="516"/>
      <c r="U76" s="1012"/>
      <c r="V76" s="13"/>
      <c r="W76" s="13"/>
      <c r="X76" s="13"/>
      <c r="Y76" s="1004"/>
      <c r="Z76" s="402"/>
      <c r="AA76" s="402"/>
      <c r="AB76" s="402"/>
      <c r="AC76" s="402"/>
    </row>
    <row r="77" spans="1:29" ht="20" customHeight="1" thickBot="1">
      <c r="A77" s="1157"/>
      <c r="B77" s="1157"/>
      <c r="C77" s="1158"/>
      <c r="D77" s="1161"/>
      <c r="E77" s="1159"/>
      <c r="F77" s="1156">
        <v>39</v>
      </c>
      <c r="G77" s="1577"/>
      <c r="H77" s="1578"/>
      <c r="I77" s="775"/>
      <c r="J77" s="443"/>
      <c r="K77" s="444"/>
      <c r="L77" s="445">
        <f t="shared" si="6"/>
        <v>0</v>
      </c>
      <c r="M77" s="446"/>
      <c r="N77" s="446"/>
      <c r="O77" s="446"/>
      <c r="P77" s="446"/>
      <c r="Q77" s="455"/>
      <c r="R77" s="485"/>
      <c r="S77" s="516"/>
      <c r="U77" s="1011"/>
      <c r="V77" s="1584" t="s">
        <v>1853</v>
      </c>
      <c r="W77" s="1584"/>
      <c r="X77" s="1584"/>
      <c r="Y77" s="1585"/>
      <c r="Z77" s="402"/>
      <c r="AA77" s="402"/>
      <c r="AB77" s="402"/>
      <c r="AC77" s="402"/>
    </row>
    <row r="78" spans="1:29" ht="20" customHeight="1" thickBot="1">
      <c r="A78" s="1157"/>
      <c r="B78" s="1157"/>
      <c r="C78" s="1158"/>
      <c r="D78" s="1161"/>
      <c r="E78" s="1159"/>
      <c r="F78" s="1156">
        <v>40</v>
      </c>
      <c r="G78" s="1577"/>
      <c r="H78" s="1578"/>
      <c r="I78" s="775"/>
      <c r="J78" s="443"/>
      <c r="K78" s="444"/>
      <c r="L78" s="445">
        <f t="shared" si="6"/>
        <v>0</v>
      </c>
      <c r="M78" s="446"/>
      <c r="N78" s="446"/>
      <c r="O78" s="446"/>
      <c r="P78" s="446"/>
      <c r="Q78" s="455"/>
      <c r="R78" s="485"/>
      <c r="S78" s="516"/>
      <c r="U78" s="1011"/>
      <c r="V78" s="1584"/>
      <c r="W78" s="1584"/>
      <c r="X78" s="1584"/>
      <c r="Y78" s="1585"/>
      <c r="Z78" s="402"/>
      <c r="AA78" s="402"/>
      <c r="AB78" s="402"/>
      <c r="AC78" s="402"/>
    </row>
    <row r="79" spans="1:29" ht="20" customHeight="1" thickBot="1">
      <c r="A79" s="1157"/>
      <c r="B79" s="1157"/>
      <c r="C79" s="1158"/>
      <c r="D79" s="1161"/>
      <c r="E79" s="1159"/>
      <c r="F79" s="1156">
        <v>41</v>
      </c>
      <c r="G79" s="1577"/>
      <c r="H79" s="1578"/>
      <c r="I79" s="775"/>
      <c r="J79" s="443"/>
      <c r="K79" s="444"/>
      <c r="L79" s="445">
        <f t="shared" si="6"/>
        <v>0</v>
      </c>
      <c r="M79" s="446"/>
      <c r="N79" s="446"/>
      <c r="O79" s="446"/>
      <c r="P79" s="446"/>
      <c r="Q79" s="455"/>
      <c r="R79" s="485"/>
      <c r="S79" s="516"/>
      <c r="U79" s="1011"/>
      <c r="V79" s="1584"/>
      <c r="W79" s="1584"/>
      <c r="X79" s="1584"/>
      <c r="Y79" s="1585"/>
      <c r="Z79" s="402"/>
      <c r="AA79" s="402"/>
      <c r="AB79" s="402"/>
      <c r="AC79" s="402"/>
    </row>
    <row r="80" spans="1:29" ht="20" customHeight="1" thickBot="1">
      <c r="A80" s="1157"/>
      <c r="B80" s="1157"/>
      <c r="C80" s="1158"/>
      <c r="D80" s="1161"/>
      <c r="E80" s="1159"/>
      <c r="F80" s="1156">
        <v>42</v>
      </c>
      <c r="G80" s="1577"/>
      <c r="H80" s="1578"/>
      <c r="I80" s="775"/>
      <c r="J80" s="443"/>
      <c r="K80" s="444"/>
      <c r="L80" s="445">
        <f t="shared" si="6"/>
        <v>0</v>
      </c>
      <c r="M80" s="446"/>
      <c r="N80" s="446"/>
      <c r="O80" s="446"/>
      <c r="P80" s="446"/>
      <c r="Q80" s="455"/>
      <c r="R80" s="485"/>
      <c r="S80" s="516"/>
      <c r="U80" s="1011"/>
      <c r="V80" s="1584"/>
      <c r="W80" s="1584"/>
      <c r="X80" s="1584"/>
      <c r="Y80" s="1585"/>
      <c r="Z80" s="402"/>
      <c r="AA80" s="402"/>
      <c r="AB80" s="402"/>
      <c r="AC80" s="402"/>
    </row>
    <row r="81" spans="1:30" ht="20" customHeight="1" thickBot="1">
      <c r="A81" s="1157"/>
      <c r="B81" s="1157"/>
      <c r="C81" s="1158"/>
      <c r="D81" s="1161"/>
      <c r="E81" s="1159"/>
      <c r="F81" s="1156">
        <v>43</v>
      </c>
      <c r="G81" s="1577"/>
      <c r="H81" s="1578"/>
      <c r="I81" s="775"/>
      <c r="J81" s="443"/>
      <c r="K81" s="444"/>
      <c r="L81" s="445">
        <f t="shared" si="6"/>
        <v>0</v>
      </c>
      <c r="M81" s="446"/>
      <c r="N81" s="446"/>
      <c r="O81" s="446"/>
      <c r="P81" s="446"/>
      <c r="Q81" s="455"/>
      <c r="R81" s="485"/>
      <c r="S81" s="516"/>
      <c r="U81" s="1011"/>
      <c r="V81" s="1584"/>
      <c r="W81" s="1584"/>
      <c r="X81" s="1584"/>
      <c r="Y81" s="1585"/>
      <c r="Z81" s="402"/>
      <c r="AA81" s="402"/>
      <c r="AB81" s="402"/>
      <c r="AC81" s="402"/>
    </row>
    <row r="82" spans="1:30" ht="20" customHeight="1" thickBot="1">
      <c r="A82" s="1157"/>
      <c r="B82" s="1157"/>
      <c r="C82" s="1158"/>
      <c r="D82" s="1161"/>
      <c r="E82" s="1159"/>
      <c r="F82" s="1156">
        <v>44</v>
      </c>
      <c r="G82" s="1577"/>
      <c r="H82" s="1578"/>
      <c r="I82" s="775"/>
      <c r="J82" s="443"/>
      <c r="K82" s="444"/>
      <c r="L82" s="445">
        <f t="shared" si="6"/>
        <v>0</v>
      </c>
      <c r="M82" s="446"/>
      <c r="N82" s="446"/>
      <c r="O82" s="446"/>
      <c r="P82" s="446"/>
      <c r="Q82" s="455"/>
      <c r="R82" s="485"/>
      <c r="S82" s="516"/>
      <c r="U82" s="1011"/>
      <c r="V82" s="1584"/>
      <c r="W82" s="1584"/>
      <c r="X82" s="1584"/>
      <c r="Y82" s="1585"/>
      <c r="Z82" s="402"/>
      <c r="AA82" s="402"/>
      <c r="AB82" s="402"/>
      <c r="AC82" s="402"/>
    </row>
    <row r="83" spans="1:30" ht="20" customHeight="1" thickBot="1">
      <c r="A83" s="1157"/>
      <c r="B83" s="1157"/>
      <c r="C83" s="1158"/>
      <c r="D83" s="1161"/>
      <c r="E83" s="1159"/>
      <c r="F83" s="1156">
        <v>45</v>
      </c>
      <c r="G83" s="1577"/>
      <c r="H83" s="1578"/>
      <c r="I83" s="775"/>
      <c r="J83" s="443"/>
      <c r="K83" s="444"/>
      <c r="L83" s="445">
        <f t="shared" si="6"/>
        <v>0</v>
      </c>
      <c r="M83" s="446"/>
      <c r="N83" s="446"/>
      <c r="O83" s="446"/>
      <c r="P83" s="446"/>
      <c r="Q83" s="455"/>
      <c r="R83" s="485"/>
      <c r="S83" s="516"/>
      <c r="U83" s="1011"/>
      <c r="V83" s="1584"/>
      <c r="W83" s="1584"/>
      <c r="X83" s="1584"/>
      <c r="Y83" s="1585"/>
      <c r="Z83" s="402"/>
      <c r="AA83" s="402"/>
      <c r="AB83" s="402"/>
      <c r="AC83" s="402"/>
    </row>
    <row r="84" spans="1:30" ht="20" customHeight="1" thickBot="1">
      <c r="A84" s="1157"/>
      <c r="B84" s="1157"/>
      <c r="C84" s="1158"/>
      <c r="D84" s="1161"/>
      <c r="E84" s="1159"/>
      <c r="F84" s="1156">
        <v>46</v>
      </c>
      <c r="G84" s="1577"/>
      <c r="H84" s="1578"/>
      <c r="I84" s="775"/>
      <c r="J84" s="443"/>
      <c r="K84" s="444"/>
      <c r="L84" s="445">
        <f t="shared" si="6"/>
        <v>0</v>
      </c>
      <c r="M84" s="446"/>
      <c r="N84" s="446"/>
      <c r="O84" s="446"/>
      <c r="P84" s="446"/>
      <c r="Q84" s="455"/>
      <c r="R84" s="485"/>
      <c r="S84" s="516"/>
      <c r="U84" s="1011"/>
      <c r="V84" s="1584"/>
      <c r="W84" s="1584"/>
      <c r="X84" s="1584"/>
      <c r="Y84" s="1585"/>
      <c r="Z84" s="402"/>
      <c r="AA84" s="1583"/>
      <c r="AB84" s="1583"/>
      <c r="AC84" s="1583"/>
      <c r="AD84" s="1583"/>
    </row>
    <row r="85" spans="1:30" ht="20" customHeight="1" thickBot="1">
      <c r="A85" s="1157"/>
      <c r="B85" s="1157"/>
      <c r="C85" s="1158"/>
      <c r="D85" s="1161"/>
      <c r="E85" s="1159"/>
      <c r="F85" s="1156">
        <v>47</v>
      </c>
      <c r="G85" s="1577"/>
      <c r="H85" s="1578"/>
      <c r="I85" s="775"/>
      <c r="J85" s="443"/>
      <c r="K85" s="444"/>
      <c r="L85" s="445">
        <f t="shared" si="6"/>
        <v>0</v>
      </c>
      <c r="M85" s="446"/>
      <c r="N85" s="446"/>
      <c r="O85" s="446"/>
      <c r="P85" s="446"/>
      <c r="Q85" s="455"/>
      <c r="R85" s="485"/>
      <c r="S85" s="516"/>
      <c r="U85" s="1011"/>
      <c r="V85" s="1584"/>
      <c r="W85" s="1584"/>
      <c r="X85" s="1584"/>
      <c r="Y85" s="1585"/>
      <c r="Z85" s="402"/>
      <c r="AA85" s="1583"/>
      <c r="AB85" s="1583"/>
      <c r="AC85" s="1583"/>
      <c r="AD85" s="1583"/>
    </row>
    <row r="86" spans="1:30" ht="20" customHeight="1" thickBot="1">
      <c r="A86" s="1157"/>
      <c r="B86" s="1157"/>
      <c r="C86" s="1158"/>
      <c r="D86" s="1161"/>
      <c r="E86" s="1159"/>
      <c r="F86" s="1156">
        <v>48</v>
      </c>
      <c r="G86" s="1577"/>
      <c r="H86" s="1578"/>
      <c r="I86" s="775"/>
      <c r="J86" s="443"/>
      <c r="K86" s="444"/>
      <c r="L86" s="445">
        <f t="shared" si="6"/>
        <v>0</v>
      </c>
      <c r="M86" s="446"/>
      <c r="N86" s="446"/>
      <c r="O86" s="446"/>
      <c r="P86" s="446"/>
      <c r="Q86" s="455"/>
      <c r="R86" s="485"/>
      <c r="S86" s="516"/>
      <c r="U86" s="1011"/>
      <c r="V86" s="1584"/>
      <c r="W86" s="1584"/>
      <c r="X86" s="1584"/>
      <c r="Y86" s="1585"/>
      <c r="Z86" s="402"/>
      <c r="AA86" s="1583"/>
      <c r="AB86" s="1583"/>
      <c r="AC86" s="1583"/>
      <c r="AD86" s="1583"/>
    </row>
    <row r="87" spans="1:30" ht="20" customHeight="1" thickBot="1">
      <c r="A87" s="1157"/>
      <c r="B87" s="1157"/>
      <c r="C87" s="1158"/>
      <c r="D87" s="1161"/>
      <c r="E87" s="1159"/>
      <c r="F87" s="1156">
        <v>49</v>
      </c>
      <c r="G87" s="1577"/>
      <c r="H87" s="1578"/>
      <c r="I87" s="775"/>
      <c r="J87" s="443"/>
      <c r="K87" s="444"/>
      <c r="L87" s="445">
        <f t="shared" si="6"/>
        <v>0</v>
      </c>
      <c r="M87" s="446"/>
      <c r="N87" s="446"/>
      <c r="O87" s="446"/>
      <c r="P87" s="446"/>
      <c r="Q87" s="455"/>
      <c r="R87" s="485"/>
      <c r="S87" s="516"/>
      <c r="U87" s="1011"/>
      <c r="V87" s="1584"/>
      <c r="W87" s="1584"/>
      <c r="X87" s="1584"/>
      <c r="Y87" s="1585"/>
      <c r="Z87" s="402"/>
      <c r="AA87" s="1583"/>
      <c r="AB87" s="1583"/>
      <c r="AC87" s="1583"/>
      <c r="AD87" s="1583"/>
    </row>
    <row r="88" spans="1:30" ht="19.5" customHeight="1" thickBot="1">
      <c r="A88" s="1157"/>
      <c r="B88" s="1157"/>
      <c r="C88" s="1158"/>
      <c r="D88" s="1161"/>
      <c r="E88" s="1159"/>
      <c r="F88" s="1156">
        <v>50</v>
      </c>
      <c r="G88" s="1577"/>
      <c r="H88" s="1578"/>
      <c r="I88" s="775"/>
      <c r="J88" s="443"/>
      <c r="K88" s="444"/>
      <c r="L88" s="445">
        <f t="shared" si="6"/>
        <v>0</v>
      </c>
      <c r="M88" s="446"/>
      <c r="N88" s="446"/>
      <c r="O88" s="446"/>
      <c r="P88" s="446"/>
      <c r="Q88" s="455"/>
      <c r="R88" s="485"/>
      <c r="S88" s="516"/>
      <c r="U88" s="1011"/>
      <c r="V88" s="1584"/>
      <c r="W88" s="1584"/>
      <c r="X88" s="1584"/>
      <c r="Y88" s="1585"/>
      <c r="Z88" s="402"/>
      <c r="AA88" s="1583"/>
      <c r="AB88" s="1583"/>
      <c r="AC88" s="1583"/>
      <c r="AD88" s="1583"/>
    </row>
    <row r="89" spans="1:30" ht="17.25" customHeight="1" thickBot="1">
      <c r="A89" s="1157"/>
      <c r="B89" s="1157"/>
      <c r="C89" s="1158"/>
      <c r="D89" s="1161"/>
      <c r="E89" s="1159"/>
      <c r="F89" s="1156">
        <v>51</v>
      </c>
      <c r="G89" s="1577"/>
      <c r="H89" s="1578"/>
      <c r="I89" s="775"/>
      <c r="J89" s="443"/>
      <c r="K89" s="444"/>
      <c r="L89" s="445">
        <f t="shared" si="6"/>
        <v>0</v>
      </c>
      <c r="M89" s="446"/>
      <c r="N89" s="446"/>
      <c r="O89" s="446"/>
      <c r="P89" s="446"/>
      <c r="Q89" s="455"/>
      <c r="R89" s="485"/>
      <c r="S89" s="516"/>
      <c r="U89" s="1011"/>
      <c r="V89" s="1584"/>
      <c r="W89" s="1584"/>
      <c r="X89" s="1584"/>
      <c r="Y89" s="1585"/>
      <c r="Z89" s="402"/>
      <c r="AA89" s="1583"/>
      <c r="AB89" s="1583"/>
      <c r="AC89" s="1583"/>
      <c r="AD89" s="1583"/>
    </row>
    <row r="90" spans="1:30" ht="20" customHeight="1" thickBot="1">
      <c r="A90" s="1157"/>
      <c r="B90" s="1157"/>
      <c r="C90" s="1158"/>
      <c r="D90" s="1161"/>
      <c r="E90" s="1159"/>
      <c r="F90" s="1156">
        <v>52</v>
      </c>
      <c r="G90" s="1577"/>
      <c r="H90" s="1578"/>
      <c r="I90" s="775"/>
      <c r="J90" s="443"/>
      <c r="K90" s="444"/>
      <c r="L90" s="445">
        <f t="shared" si="6"/>
        <v>0</v>
      </c>
      <c r="M90" s="446"/>
      <c r="N90" s="446"/>
      <c r="O90" s="446"/>
      <c r="P90" s="446"/>
      <c r="Q90" s="455"/>
      <c r="R90" s="485"/>
      <c r="S90" s="516"/>
      <c r="T90" s="636"/>
      <c r="U90" s="1011"/>
      <c r="V90" s="1584"/>
      <c r="W90" s="1584"/>
      <c r="X90" s="1584"/>
      <c r="Y90" s="1585"/>
      <c r="AA90" s="1583"/>
      <c r="AB90" s="1583"/>
      <c r="AC90" s="1583"/>
      <c r="AD90" s="1583"/>
    </row>
    <row r="91" spans="1:30" ht="21" hidden="1" customHeight="1" thickBot="1">
      <c r="A91" s="1157"/>
      <c r="B91" s="1157"/>
      <c r="C91" s="1158"/>
      <c r="D91" s="1161"/>
      <c r="E91" s="1159"/>
      <c r="F91" s="1156">
        <v>53</v>
      </c>
      <c r="G91" s="1577"/>
      <c r="H91" s="1578"/>
      <c r="I91" s="775"/>
      <c r="J91" s="443"/>
      <c r="K91" s="444"/>
      <c r="L91" s="445">
        <f t="shared" si="6"/>
        <v>0</v>
      </c>
      <c r="M91" s="446"/>
      <c r="N91" s="446"/>
      <c r="O91" s="446"/>
      <c r="P91" s="446"/>
      <c r="Q91" s="455"/>
      <c r="R91" s="485"/>
      <c r="S91" s="516"/>
      <c r="T91" s="636"/>
      <c r="U91" s="1011"/>
      <c r="V91" s="1584"/>
      <c r="W91" s="1584"/>
      <c r="X91" s="1584"/>
      <c r="Y91" s="1585"/>
      <c r="AA91" s="1583"/>
      <c r="AB91" s="1583"/>
      <c r="AC91" s="1583"/>
      <c r="AD91" s="1583"/>
    </row>
    <row r="92" spans="1:30" ht="20" hidden="1" customHeight="1" thickBot="1">
      <c r="A92" s="1157"/>
      <c r="B92" s="1157"/>
      <c r="C92" s="1158"/>
      <c r="D92" s="1161"/>
      <c r="E92" s="1159"/>
      <c r="F92" s="1156">
        <v>54</v>
      </c>
      <c r="G92" s="1577"/>
      <c r="H92" s="1578"/>
      <c r="I92" s="775"/>
      <c r="J92" s="443"/>
      <c r="K92" s="444"/>
      <c r="L92" s="445">
        <f t="shared" si="6"/>
        <v>0</v>
      </c>
      <c r="M92" s="446"/>
      <c r="N92" s="446"/>
      <c r="O92" s="446"/>
      <c r="P92" s="446"/>
      <c r="Q92" s="455"/>
      <c r="R92" s="485"/>
      <c r="S92" s="516"/>
      <c r="T92" s="636"/>
      <c r="U92" s="1011"/>
      <c r="V92" s="1584"/>
      <c r="W92" s="1584"/>
      <c r="X92" s="1584"/>
      <c r="Y92" s="1585"/>
      <c r="AA92" s="1583"/>
      <c r="AB92" s="1583"/>
      <c r="AC92" s="1583"/>
      <c r="AD92" s="1583"/>
    </row>
    <row r="93" spans="1:30" ht="20" hidden="1" customHeight="1" thickBot="1">
      <c r="A93" s="1157"/>
      <c r="B93" s="1157"/>
      <c r="C93" s="1158"/>
      <c r="D93" s="1161"/>
      <c r="E93" s="1159"/>
      <c r="F93" s="1156">
        <v>55</v>
      </c>
      <c r="G93" s="1577"/>
      <c r="H93" s="1578"/>
      <c r="I93" s="775"/>
      <c r="J93" s="443"/>
      <c r="K93" s="444"/>
      <c r="L93" s="445">
        <f t="shared" si="6"/>
        <v>0</v>
      </c>
      <c r="M93" s="446"/>
      <c r="N93" s="446"/>
      <c r="O93" s="446"/>
      <c r="P93" s="446"/>
      <c r="Q93" s="455"/>
      <c r="R93" s="485"/>
      <c r="S93" s="516"/>
      <c r="T93" s="636"/>
      <c r="U93" s="1011"/>
      <c r="V93" s="1584"/>
      <c r="W93" s="1584"/>
      <c r="X93" s="1584"/>
      <c r="Y93" s="1585"/>
      <c r="AA93" s="1583"/>
      <c r="AB93" s="1583"/>
      <c r="AC93" s="1583"/>
      <c r="AD93" s="1583"/>
    </row>
    <row r="94" spans="1:30" ht="20" hidden="1" customHeight="1" thickBot="1">
      <c r="A94" s="1157"/>
      <c r="B94" s="1157"/>
      <c r="C94" s="1158"/>
      <c r="D94" s="1161"/>
      <c r="E94" s="1159"/>
      <c r="F94" s="1156">
        <v>56</v>
      </c>
      <c r="G94" s="1577"/>
      <c r="H94" s="1578"/>
      <c r="I94" s="775"/>
      <c r="J94" s="443"/>
      <c r="K94" s="444"/>
      <c r="L94" s="445">
        <f t="shared" si="6"/>
        <v>0</v>
      </c>
      <c r="M94" s="446"/>
      <c r="N94" s="446"/>
      <c r="O94" s="446"/>
      <c r="P94" s="446"/>
      <c r="Q94" s="455"/>
      <c r="R94" s="485"/>
      <c r="S94" s="516"/>
      <c r="T94" s="636"/>
      <c r="U94" s="1011"/>
      <c r="V94" s="1584"/>
      <c r="W94" s="1584"/>
      <c r="X94" s="1584"/>
      <c r="Y94" s="1585"/>
      <c r="AA94" s="1583"/>
      <c r="AB94" s="1583"/>
      <c r="AC94" s="1583"/>
      <c r="AD94" s="1583"/>
    </row>
    <row r="95" spans="1:30" ht="20" hidden="1" customHeight="1" thickBot="1">
      <c r="A95" s="1157"/>
      <c r="B95" s="1157"/>
      <c r="C95" s="1158"/>
      <c r="D95" s="1161"/>
      <c r="E95" s="1159"/>
      <c r="F95" s="1156">
        <v>57</v>
      </c>
      <c r="G95" s="1577"/>
      <c r="H95" s="1578"/>
      <c r="I95" s="775"/>
      <c r="J95" s="443"/>
      <c r="K95" s="444"/>
      <c r="L95" s="445">
        <f t="shared" si="6"/>
        <v>0</v>
      </c>
      <c r="M95" s="446"/>
      <c r="N95" s="446"/>
      <c r="O95" s="446"/>
      <c r="P95" s="446"/>
      <c r="Q95" s="455"/>
      <c r="R95" s="485"/>
      <c r="S95" s="516"/>
      <c r="T95" s="636"/>
      <c r="U95" s="1011"/>
      <c r="V95" s="1584"/>
      <c r="W95" s="1584"/>
      <c r="X95" s="1584"/>
      <c r="Y95" s="1585"/>
      <c r="AA95" s="1583"/>
      <c r="AB95" s="1583"/>
      <c r="AC95" s="1583"/>
      <c r="AD95" s="1583"/>
    </row>
    <row r="96" spans="1:30" ht="20" hidden="1" customHeight="1" thickBot="1">
      <c r="A96" s="1157"/>
      <c r="B96" s="1157"/>
      <c r="C96" s="1158"/>
      <c r="D96" s="1161"/>
      <c r="E96" s="1159"/>
      <c r="F96" s="1156">
        <v>58</v>
      </c>
      <c r="G96" s="1577"/>
      <c r="H96" s="1578"/>
      <c r="I96" s="775"/>
      <c r="J96" s="443"/>
      <c r="K96" s="444"/>
      <c r="L96" s="445">
        <f t="shared" si="6"/>
        <v>0</v>
      </c>
      <c r="M96" s="446"/>
      <c r="N96" s="446"/>
      <c r="O96" s="446"/>
      <c r="P96" s="446"/>
      <c r="Q96" s="455"/>
      <c r="R96" s="485"/>
      <c r="S96" s="516"/>
      <c r="T96" s="636"/>
      <c r="U96" s="1011"/>
      <c r="V96" s="1584"/>
      <c r="W96" s="1584"/>
      <c r="X96" s="1584"/>
      <c r="Y96" s="1585"/>
      <c r="AA96" s="1583"/>
      <c r="AB96" s="1583"/>
      <c r="AC96" s="1583"/>
      <c r="AD96" s="1583"/>
    </row>
    <row r="97" spans="1:30" ht="19.5" hidden="1" customHeight="1" thickBot="1">
      <c r="A97" s="1157"/>
      <c r="B97" s="1157"/>
      <c r="C97" s="1158"/>
      <c r="D97" s="1161"/>
      <c r="E97" s="1159"/>
      <c r="F97" s="1156">
        <v>59</v>
      </c>
      <c r="G97" s="1577"/>
      <c r="H97" s="1578"/>
      <c r="I97" s="775"/>
      <c r="J97" s="443"/>
      <c r="K97" s="444"/>
      <c r="L97" s="445">
        <f t="shared" si="6"/>
        <v>0</v>
      </c>
      <c r="M97" s="446"/>
      <c r="N97" s="446"/>
      <c r="O97" s="446"/>
      <c r="P97" s="446"/>
      <c r="Q97" s="455"/>
      <c r="R97" s="485"/>
      <c r="S97" s="516"/>
      <c r="T97" s="636"/>
      <c r="U97" s="1011"/>
      <c r="V97" s="1584"/>
      <c r="W97" s="1584"/>
      <c r="X97" s="1584"/>
      <c r="Y97" s="1585"/>
      <c r="AA97" s="1583"/>
      <c r="AB97" s="1583"/>
      <c r="AC97" s="1583"/>
      <c r="AD97" s="1583"/>
    </row>
    <row r="98" spans="1:30" ht="20" hidden="1" customHeight="1" thickBot="1">
      <c r="A98" s="1157"/>
      <c r="B98" s="1157"/>
      <c r="C98" s="1158"/>
      <c r="D98" s="1161"/>
      <c r="E98" s="1159"/>
      <c r="F98" s="1156">
        <v>60</v>
      </c>
      <c r="G98" s="1577"/>
      <c r="H98" s="1578"/>
      <c r="I98" s="775"/>
      <c r="J98" s="443"/>
      <c r="K98" s="444"/>
      <c r="L98" s="445">
        <f t="shared" si="6"/>
        <v>0</v>
      </c>
      <c r="M98" s="446"/>
      <c r="N98" s="446"/>
      <c r="O98" s="446"/>
      <c r="P98" s="446"/>
      <c r="Q98" s="455"/>
      <c r="R98" s="485"/>
      <c r="S98" s="516"/>
      <c r="T98" s="636"/>
      <c r="U98" s="1011"/>
      <c r="V98" s="1584"/>
      <c r="W98" s="1584"/>
      <c r="X98" s="1584"/>
      <c r="Y98" s="1585"/>
      <c r="AA98" s="1583"/>
      <c r="AB98" s="1583"/>
      <c r="AC98" s="1583"/>
      <c r="AD98" s="1583"/>
    </row>
    <row r="99" spans="1:30" ht="20" hidden="1" customHeight="1" thickBot="1">
      <c r="A99" s="1157"/>
      <c r="B99" s="1157"/>
      <c r="C99" s="1158"/>
      <c r="D99" s="1161"/>
      <c r="E99" s="1159"/>
      <c r="F99" s="1156">
        <v>61</v>
      </c>
      <c r="G99" s="1577"/>
      <c r="H99" s="1578"/>
      <c r="I99" s="775"/>
      <c r="J99" s="443"/>
      <c r="K99" s="444"/>
      <c r="L99" s="445">
        <f t="shared" si="6"/>
        <v>0</v>
      </c>
      <c r="M99" s="446"/>
      <c r="N99" s="446"/>
      <c r="O99" s="446"/>
      <c r="P99" s="446"/>
      <c r="Q99" s="455"/>
      <c r="R99" s="485"/>
      <c r="S99" s="516"/>
      <c r="T99" s="636"/>
      <c r="U99" s="1011"/>
      <c r="V99" s="1584"/>
      <c r="W99" s="1584"/>
      <c r="X99" s="1584"/>
      <c r="Y99" s="1585"/>
      <c r="AA99" s="1583"/>
      <c r="AB99" s="1583"/>
      <c r="AC99" s="1583"/>
      <c r="AD99" s="1583"/>
    </row>
    <row r="100" spans="1:30" ht="20" hidden="1" customHeight="1" thickBot="1">
      <c r="A100" s="1157"/>
      <c r="B100" s="1157"/>
      <c r="C100" s="1158"/>
      <c r="D100" s="1161"/>
      <c r="E100" s="1159"/>
      <c r="F100" s="1156">
        <v>62</v>
      </c>
      <c r="G100" s="1577"/>
      <c r="H100" s="1578"/>
      <c r="I100" s="775"/>
      <c r="J100" s="443"/>
      <c r="K100" s="444"/>
      <c r="L100" s="445">
        <f t="shared" si="6"/>
        <v>0</v>
      </c>
      <c r="M100" s="446"/>
      <c r="N100" s="446"/>
      <c r="O100" s="446"/>
      <c r="P100" s="446"/>
      <c r="Q100" s="455"/>
      <c r="R100" s="485"/>
      <c r="S100" s="516"/>
      <c r="T100" s="636"/>
      <c r="U100" s="1011"/>
      <c r="V100" s="1584"/>
      <c r="W100" s="1584"/>
      <c r="X100" s="1584"/>
      <c r="Y100" s="1585"/>
      <c r="AA100" s="1583"/>
      <c r="AB100" s="1583"/>
      <c r="AC100" s="1583"/>
      <c r="AD100" s="1583"/>
    </row>
    <row r="101" spans="1:30" ht="20" hidden="1" customHeight="1" thickBot="1">
      <c r="A101" s="1157"/>
      <c r="B101" s="1157"/>
      <c r="C101" s="1158"/>
      <c r="D101" s="1161"/>
      <c r="E101" s="1159"/>
      <c r="F101" s="1156">
        <v>63</v>
      </c>
      <c r="G101" s="1577"/>
      <c r="H101" s="1578"/>
      <c r="I101" s="775"/>
      <c r="J101" s="443"/>
      <c r="K101" s="444"/>
      <c r="L101" s="445">
        <f t="shared" si="6"/>
        <v>0</v>
      </c>
      <c r="M101" s="446"/>
      <c r="N101" s="446"/>
      <c r="O101" s="446"/>
      <c r="P101" s="446"/>
      <c r="Q101" s="455"/>
      <c r="R101" s="485"/>
      <c r="S101" s="516"/>
      <c r="T101" s="636"/>
      <c r="U101" s="1011"/>
      <c r="V101" s="1584"/>
      <c r="W101" s="1584"/>
      <c r="X101" s="1584"/>
      <c r="Y101" s="1585"/>
      <c r="AA101" s="1583"/>
      <c r="AB101" s="1583"/>
      <c r="AC101" s="1583"/>
      <c r="AD101" s="1583"/>
    </row>
    <row r="102" spans="1:30" ht="20" hidden="1" customHeight="1" thickBot="1">
      <c r="A102" s="1157"/>
      <c r="B102" s="1157"/>
      <c r="C102" s="1158"/>
      <c r="D102" s="1161"/>
      <c r="E102" s="1159"/>
      <c r="F102" s="1156">
        <v>64</v>
      </c>
      <c r="G102" s="1577"/>
      <c r="H102" s="1578"/>
      <c r="I102" s="775"/>
      <c r="J102" s="443"/>
      <c r="K102" s="444"/>
      <c r="L102" s="445">
        <f t="shared" si="6"/>
        <v>0</v>
      </c>
      <c r="M102" s="446"/>
      <c r="N102" s="446"/>
      <c r="O102" s="446"/>
      <c r="P102" s="446"/>
      <c r="Q102" s="455"/>
      <c r="R102" s="485"/>
      <c r="S102" s="516"/>
      <c r="T102" s="636"/>
      <c r="U102" s="1011"/>
      <c r="V102" s="1584"/>
      <c r="W102" s="1584"/>
      <c r="X102" s="1584"/>
      <c r="Y102" s="1585"/>
      <c r="AA102" s="1583"/>
      <c r="AB102" s="1583"/>
      <c r="AC102" s="1583"/>
      <c r="AD102" s="1583"/>
    </row>
    <row r="103" spans="1:30" ht="20" hidden="1" customHeight="1" thickBot="1">
      <c r="A103" s="1157"/>
      <c r="B103" s="1157"/>
      <c r="C103" s="1158"/>
      <c r="D103" s="1161"/>
      <c r="E103" s="1159"/>
      <c r="F103" s="1156">
        <v>65</v>
      </c>
      <c r="G103" s="1577"/>
      <c r="H103" s="1578"/>
      <c r="I103" s="775"/>
      <c r="J103" s="443"/>
      <c r="K103" s="444"/>
      <c r="L103" s="445">
        <f t="shared" si="6"/>
        <v>0</v>
      </c>
      <c r="M103" s="446"/>
      <c r="N103" s="446"/>
      <c r="O103" s="446"/>
      <c r="P103" s="446"/>
      <c r="Q103" s="455"/>
      <c r="R103" s="485"/>
      <c r="S103" s="516"/>
      <c r="T103" s="636"/>
      <c r="U103" s="1011"/>
      <c r="V103" s="1584"/>
      <c r="W103" s="1584"/>
      <c r="X103" s="1584"/>
      <c r="Y103" s="1585"/>
      <c r="AA103" s="1583"/>
      <c r="AB103" s="1583"/>
      <c r="AC103" s="1583"/>
      <c r="AD103" s="1583"/>
    </row>
    <row r="104" spans="1:30" ht="20" hidden="1" customHeight="1" thickBot="1">
      <c r="A104" s="1157"/>
      <c r="B104" s="1157"/>
      <c r="C104" s="1158"/>
      <c r="D104" s="1161"/>
      <c r="E104" s="1159"/>
      <c r="F104" s="1156">
        <v>66</v>
      </c>
      <c r="G104" s="1577"/>
      <c r="H104" s="1578"/>
      <c r="I104" s="775"/>
      <c r="J104" s="443"/>
      <c r="K104" s="444"/>
      <c r="L104" s="445">
        <f t="shared" si="6"/>
        <v>0</v>
      </c>
      <c r="M104" s="446"/>
      <c r="N104" s="446"/>
      <c r="O104" s="446"/>
      <c r="P104" s="446"/>
      <c r="Q104" s="455"/>
      <c r="R104" s="485"/>
      <c r="S104" s="516"/>
      <c r="T104" s="636"/>
      <c r="U104" s="1011"/>
      <c r="V104" s="1584"/>
      <c r="W104" s="1584"/>
      <c r="X104" s="1584"/>
      <c r="Y104" s="1585"/>
      <c r="AA104" s="1583"/>
      <c r="AB104" s="1583"/>
      <c r="AC104" s="1583"/>
      <c r="AD104" s="1583"/>
    </row>
    <row r="105" spans="1:30" ht="20" hidden="1" customHeight="1" thickBot="1">
      <c r="A105" s="1157"/>
      <c r="B105" s="1157"/>
      <c r="C105" s="1158"/>
      <c r="D105" s="1161"/>
      <c r="E105" s="1159"/>
      <c r="F105" s="1156">
        <v>67</v>
      </c>
      <c r="G105" s="1577"/>
      <c r="H105" s="1578"/>
      <c r="I105" s="775"/>
      <c r="J105" s="443"/>
      <c r="K105" s="444"/>
      <c r="L105" s="445">
        <f t="shared" ref="L105:L168" si="7">J105*K105</f>
        <v>0</v>
      </c>
      <c r="M105" s="446"/>
      <c r="N105" s="446"/>
      <c r="O105" s="446"/>
      <c r="P105" s="446"/>
      <c r="Q105" s="455"/>
      <c r="R105" s="485"/>
      <c r="S105" s="516"/>
      <c r="T105" s="636"/>
      <c r="U105" s="1011"/>
      <c r="V105" s="1584"/>
      <c r="W105" s="1584"/>
      <c r="X105" s="1584"/>
      <c r="Y105" s="1585"/>
      <c r="AA105" s="1583"/>
      <c r="AB105" s="1583"/>
      <c r="AC105" s="1583"/>
      <c r="AD105" s="1583"/>
    </row>
    <row r="106" spans="1:30" ht="20" hidden="1" customHeight="1" thickBot="1">
      <c r="A106" s="1157"/>
      <c r="B106" s="1157"/>
      <c r="C106" s="1158"/>
      <c r="D106" s="1161"/>
      <c r="E106" s="1159"/>
      <c r="F106" s="1156">
        <v>68</v>
      </c>
      <c r="G106" s="1577"/>
      <c r="H106" s="1578"/>
      <c r="I106" s="775"/>
      <c r="J106" s="443"/>
      <c r="K106" s="444"/>
      <c r="L106" s="445">
        <f t="shared" si="7"/>
        <v>0</v>
      </c>
      <c r="M106" s="446"/>
      <c r="N106" s="446"/>
      <c r="O106" s="446"/>
      <c r="P106" s="446"/>
      <c r="Q106" s="455"/>
      <c r="R106" s="485"/>
      <c r="S106" s="516"/>
      <c r="T106" s="636"/>
      <c r="U106" s="1011"/>
      <c r="V106" s="1584"/>
      <c r="W106" s="1584"/>
      <c r="X106" s="1584"/>
      <c r="Y106" s="1585"/>
      <c r="AA106" s="1583"/>
      <c r="AB106" s="1583"/>
      <c r="AC106" s="1583"/>
      <c r="AD106" s="1583"/>
    </row>
    <row r="107" spans="1:30" ht="20" hidden="1" customHeight="1" thickBot="1">
      <c r="A107" s="1157"/>
      <c r="B107" s="1157"/>
      <c r="C107" s="1158"/>
      <c r="D107" s="1161"/>
      <c r="E107" s="1159"/>
      <c r="F107" s="1156">
        <v>69</v>
      </c>
      <c r="G107" s="1577"/>
      <c r="H107" s="1578"/>
      <c r="I107" s="775"/>
      <c r="J107" s="443"/>
      <c r="K107" s="444"/>
      <c r="L107" s="445">
        <f t="shared" si="7"/>
        <v>0</v>
      </c>
      <c r="M107" s="446"/>
      <c r="N107" s="446"/>
      <c r="O107" s="446"/>
      <c r="P107" s="446"/>
      <c r="Q107" s="455"/>
      <c r="R107" s="485"/>
      <c r="S107" s="516"/>
      <c r="T107" s="636"/>
      <c r="U107" s="1011"/>
      <c r="V107" s="1584"/>
      <c r="W107" s="1584"/>
      <c r="X107" s="1584"/>
      <c r="Y107" s="1585"/>
      <c r="AA107" s="1583"/>
      <c r="AB107" s="1583"/>
      <c r="AC107" s="1583"/>
      <c r="AD107" s="1583"/>
    </row>
    <row r="108" spans="1:30" ht="20" hidden="1" customHeight="1" thickBot="1">
      <c r="A108" s="1157"/>
      <c r="B108" s="1157"/>
      <c r="C108" s="1158"/>
      <c r="D108" s="1161"/>
      <c r="E108" s="1159"/>
      <c r="F108" s="1156">
        <v>70</v>
      </c>
      <c r="G108" s="1577"/>
      <c r="H108" s="1578"/>
      <c r="I108" s="775"/>
      <c r="J108" s="443"/>
      <c r="K108" s="444"/>
      <c r="L108" s="445">
        <f t="shared" si="7"/>
        <v>0</v>
      </c>
      <c r="M108" s="446"/>
      <c r="N108" s="446"/>
      <c r="O108" s="446"/>
      <c r="P108" s="446"/>
      <c r="Q108" s="455"/>
      <c r="R108" s="485"/>
      <c r="S108" s="516"/>
      <c r="T108" s="636"/>
      <c r="U108" s="1011"/>
      <c r="V108" s="1584"/>
      <c r="W108" s="1584"/>
      <c r="X108" s="1584"/>
      <c r="Y108" s="1585"/>
      <c r="AA108" s="1583"/>
      <c r="AB108" s="1583"/>
      <c r="AC108" s="1583"/>
      <c r="AD108" s="1583"/>
    </row>
    <row r="109" spans="1:30" ht="20" hidden="1" customHeight="1" thickBot="1">
      <c r="A109" s="1157"/>
      <c r="B109" s="1157"/>
      <c r="C109" s="1158"/>
      <c r="D109" s="1161"/>
      <c r="E109" s="1159"/>
      <c r="F109" s="1156">
        <v>71</v>
      </c>
      <c r="G109" s="1577"/>
      <c r="H109" s="1578"/>
      <c r="I109" s="775"/>
      <c r="J109" s="443"/>
      <c r="K109" s="444"/>
      <c r="L109" s="445">
        <f t="shared" si="7"/>
        <v>0</v>
      </c>
      <c r="M109" s="446"/>
      <c r="N109" s="446"/>
      <c r="O109" s="446"/>
      <c r="P109" s="446"/>
      <c r="Q109" s="455"/>
      <c r="R109" s="485"/>
      <c r="S109" s="516"/>
      <c r="T109" s="636"/>
      <c r="U109" s="1011"/>
      <c r="V109" s="1584"/>
      <c r="W109" s="1584"/>
      <c r="X109" s="1584"/>
      <c r="Y109" s="1585"/>
      <c r="AA109" s="1583"/>
      <c r="AB109" s="1583"/>
      <c r="AC109" s="1583"/>
      <c r="AD109" s="1583"/>
    </row>
    <row r="110" spans="1:30" ht="20" hidden="1" customHeight="1" thickBot="1">
      <c r="A110" s="1157"/>
      <c r="B110" s="1157"/>
      <c r="C110" s="1158"/>
      <c r="D110" s="1161"/>
      <c r="E110" s="1159"/>
      <c r="F110" s="1156">
        <v>72</v>
      </c>
      <c r="G110" s="1577"/>
      <c r="H110" s="1578"/>
      <c r="I110" s="775"/>
      <c r="J110" s="443"/>
      <c r="K110" s="444"/>
      <c r="L110" s="445">
        <f t="shared" si="7"/>
        <v>0</v>
      </c>
      <c r="M110" s="446"/>
      <c r="N110" s="446"/>
      <c r="O110" s="446"/>
      <c r="P110" s="446"/>
      <c r="Q110" s="455"/>
      <c r="R110" s="485"/>
      <c r="S110" s="516"/>
      <c r="T110" s="636"/>
      <c r="U110" s="1011"/>
      <c r="V110" s="1584"/>
      <c r="W110" s="1584"/>
      <c r="X110" s="1584"/>
      <c r="Y110" s="1585"/>
      <c r="AA110" s="1583"/>
      <c r="AB110" s="1583"/>
      <c r="AC110" s="1583"/>
      <c r="AD110" s="1583"/>
    </row>
    <row r="111" spans="1:30" ht="20" hidden="1" customHeight="1" thickBot="1">
      <c r="A111" s="1157"/>
      <c r="B111" s="1157"/>
      <c r="C111" s="1158"/>
      <c r="D111" s="1161"/>
      <c r="E111" s="1159"/>
      <c r="F111" s="1156">
        <v>73</v>
      </c>
      <c r="G111" s="1577"/>
      <c r="H111" s="1578"/>
      <c r="I111" s="775"/>
      <c r="J111" s="443"/>
      <c r="K111" s="444"/>
      <c r="L111" s="445">
        <f t="shared" si="7"/>
        <v>0</v>
      </c>
      <c r="M111" s="446"/>
      <c r="N111" s="446"/>
      <c r="O111" s="446"/>
      <c r="P111" s="446"/>
      <c r="Q111" s="455"/>
      <c r="R111" s="485"/>
      <c r="S111" s="516"/>
      <c r="T111" s="636"/>
      <c r="U111" s="1011"/>
      <c r="V111" s="1584"/>
      <c r="W111" s="1584"/>
      <c r="X111" s="1584"/>
      <c r="Y111" s="1585"/>
      <c r="AA111" s="1583"/>
      <c r="AB111" s="1583"/>
      <c r="AC111" s="1583"/>
      <c r="AD111" s="1583"/>
    </row>
    <row r="112" spans="1:30" ht="20" hidden="1" customHeight="1" thickBot="1">
      <c r="A112" s="1157"/>
      <c r="B112" s="1157"/>
      <c r="C112" s="1158"/>
      <c r="D112" s="1161"/>
      <c r="E112" s="1159"/>
      <c r="F112" s="1156">
        <v>74</v>
      </c>
      <c r="G112" s="1577"/>
      <c r="H112" s="1578"/>
      <c r="I112" s="775"/>
      <c r="J112" s="443"/>
      <c r="K112" s="444"/>
      <c r="L112" s="445">
        <f t="shared" si="7"/>
        <v>0</v>
      </c>
      <c r="M112" s="446"/>
      <c r="N112" s="446"/>
      <c r="O112" s="446"/>
      <c r="P112" s="446"/>
      <c r="Q112" s="455"/>
      <c r="R112" s="485"/>
      <c r="S112" s="516"/>
      <c r="T112" s="636"/>
      <c r="U112" s="1011"/>
      <c r="V112" s="1584"/>
      <c r="W112" s="1584"/>
      <c r="X112" s="1584"/>
      <c r="Y112" s="1585"/>
      <c r="AA112" s="1583"/>
      <c r="AB112" s="1583"/>
      <c r="AC112" s="1583"/>
      <c r="AD112" s="1583"/>
    </row>
    <row r="113" spans="1:30" ht="20" hidden="1" customHeight="1" thickBot="1">
      <c r="A113" s="1157"/>
      <c r="B113" s="1157"/>
      <c r="C113" s="1158"/>
      <c r="D113" s="1161"/>
      <c r="E113" s="1159"/>
      <c r="F113" s="1156">
        <v>75</v>
      </c>
      <c r="G113" s="1577"/>
      <c r="H113" s="1578"/>
      <c r="I113" s="775"/>
      <c r="J113" s="443"/>
      <c r="K113" s="444"/>
      <c r="L113" s="445">
        <f t="shared" si="7"/>
        <v>0</v>
      </c>
      <c r="M113" s="446"/>
      <c r="N113" s="446"/>
      <c r="O113" s="446"/>
      <c r="P113" s="446"/>
      <c r="Q113" s="455"/>
      <c r="R113" s="485"/>
      <c r="S113" s="516"/>
      <c r="T113" s="636"/>
      <c r="U113" s="1011"/>
      <c r="V113" s="1584"/>
      <c r="W113" s="1584"/>
      <c r="X113" s="1584"/>
      <c r="Y113" s="1585"/>
      <c r="AA113" s="1583"/>
      <c r="AB113" s="1583"/>
      <c r="AC113" s="1583"/>
      <c r="AD113" s="1583"/>
    </row>
    <row r="114" spans="1:30" ht="20" hidden="1" customHeight="1" thickBot="1">
      <c r="A114" s="1157"/>
      <c r="B114" s="1157"/>
      <c r="C114" s="1158"/>
      <c r="D114" s="1161"/>
      <c r="E114" s="1159"/>
      <c r="F114" s="1156">
        <v>76</v>
      </c>
      <c r="G114" s="1577"/>
      <c r="H114" s="1578"/>
      <c r="I114" s="775"/>
      <c r="J114" s="443"/>
      <c r="K114" s="444"/>
      <c r="L114" s="445">
        <f t="shared" si="7"/>
        <v>0</v>
      </c>
      <c r="M114" s="446"/>
      <c r="N114" s="446"/>
      <c r="O114" s="446"/>
      <c r="P114" s="446"/>
      <c r="Q114" s="455"/>
      <c r="R114" s="485"/>
      <c r="S114" s="516"/>
      <c r="T114" s="636"/>
      <c r="U114" s="1011"/>
      <c r="V114" s="1584"/>
      <c r="W114" s="1584"/>
      <c r="X114" s="1584"/>
      <c r="Y114" s="1585"/>
      <c r="AA114" s="1583"/>
      <c r="AB114" s="1583"/>
      <c r="AC114" s="1583"/>
      <c r="AD114" s="1583"/>
    </row>
    <row r="115" spans="1:30" ht="20" hidden="1" customHeight="1" thickBot="1">
      <c r="A115" s="1157"/>
      <c r="B115" s="1157"/>
      <c r="C115" s="1158"/>
      <c r="D115" s="1161"/>
      <c r="E115" s="1159"/>
      <c r="F115" s="1156">
        <v>77</v>
      </c>
      <c r="G115" s="1577"/>
      <c r="H115" s="1578"/>
      <c r="I115" s="775"/>
      <c r="J115" s="443"/>
      <c r="K115" s="444"/>
      <c r="L115" s="445">
        <f t="shared" si="7"/>
        <v>0</v>
      </c>
      <c r="M115" s="446"/>
      <c r="N115" s="446"/>
      <c r="O115" s="446"/>
      <c r="P115" s="446"/>
      <c r="Q115" s="455"/>
      <c r="R115" s="485"/>
      <c r="S115" s="516"/>
      <c r="T115" s="636"/>
      <c r="U115" s="1011"/>
      <c r="V115" s="1584"/>
      <c r="W115" s="1584"/>
      <c r="X115" s="1584"/>
      <c r="Y115" s="1585"/>
      <c r="AA115" s="1583"/>
      <c r="AB115" s="1583"/>
      <c r="AC115" s="1583"/>
      <c r="AD115" s="1583"/>
    </row>
    <row r="116" spans="1:30" ht="20" hidden="1" customHeight="1" thickBot="1">
      <c r="A116" s="1157"/>
      <c r="B116" s="1157"/>
      <c r="C116" s="1158"/>
      <c r="D116" s="1161"/>
      <c r="E116" s="1159"/>
      <c r="F116" s="1156">
        <v>78</v>
      </c>
      <c r="G116" s="1577"/>
      <c r="H116" s="1578"/>
      <c r="I116" s="775"/>
      <c r="J116" s="443"/>
      <c r="K116" s="444"/>
      <c r="L116" s="445">
        <f t="shared" si="7"/>
        <v>0</v>
      </c>
      <c r="M116" s="446"/>
      <c r="N116" s="446"/>
      <c r="O116" s="446"/>
      <c r="P116" s="446"/>
      <c r="Q116" s="455"/>
      <c r="R116" s="485"/>
      <c r="S116" s="516"/>
      <c r="T116" s="636"/>
      <c r="U116" s="1011"/>
      <c r="V116" s="1584"/>
      <c r="W116" s="1584"/>
      <c r="X116" s="1584"/>
      <c r="Y116" s="1585"/>
      <c r="AA116" s="1583"/>
      <c r="AB116" s="1583"/>
      <c r="AC116" s="1583"/>
      <c r="AD116" s="1583"/>
    </row>
    <row r="117" spans="1:30" ht="20" hidden="1" customHeight="1" thickBot="1">
      <c r="A117" s="1157"/>
      <c r="B117" s="1157"/>
      <c r="C117" s="1158"/>
      <c r="D117" s="1161"/>
      <c r="E117" s="1159"/>
      <c r="F117" s="1156">
        <v>79</v>
      </c>
      <c r="G117" s="1577"/>
      <c r="H117" s="1578"/>
      <c r="I117" s="775"/>
      <c r="J117" s="443"/>
      <c r="K117" s="444"/>
      <c r="L117" s="445">
        <f t="shared" si="7"/>
        <v>0</v>
      </c>
      <c r="M117" s="446"/>
      <c r="N117" s="446"/>
      <c r="O117" s="446"/>
      <c r="P117" s="446"/>
      <c r="Q117" s="455"/>
      <c r="R117" s="486"/>
      <c r="S117" s="517"/>
      <c r="T117" s="636"/>
      <c r="U117" s="1011"/>
      <c r="V117" s="1584"/>
      <c r="W117" s="1584"/>
      <c r="X117" s="1584"/>
      <c r="Y117" s="1585"/>
      <c r="AA117" s="1583"/>
      <c r="AB117" s="1583"/>
      <c r="AC117" s="1583"/>
      <c r="AD117" s="1583"/>
    </row>
    <row r="118" spans="1:30" ht="20" hidden="1" customHeight="1" thickBot="1">
      <c r="A118" s="1157"/>
      <c r="B118" s="1157"/>
      <c r="C118" s="1158"/>
      <c r="D118" s="1161"/>
      <c r="E118" s="1159"/>
      <c r="F118" s="1156">
        <v>80</v>
      </c>
      <c r="G118" s="1577"/>
      <c r="H118" s="1578"/>
      <c r="I118" s="775"/>
      <c r="J118" s="443"/>
      <c r="K118" s="444"/>
      <c r="L118" s="445">
        <f t="shared" si="7"/>
        <v>0</v>
      </c>
      <c r="M118" s="446"/>
      <c r="N118" s="446"/>
      <c r="O118" s="446"/>
      <c r="P118" s="446"/>
      <c r="Q118" s="455"/>
      <c r="R118" s="486"/>
      <c r="S118" s="517"/>
      <c r="T118" s="636"/>
      <c r="U118" s="1011"/>
      <c r="V118" s="1584"/>
      <c r="W118" s="1584"/>
      <c r="X118" s="1584"/>
      <c r="Y118" s="1585"/>
      <c r="AA118" s="1583"/>
      <c r="AB118" s="1583"/>
      <c r="AC118" s="1583"/>
      <c r="AD118" s="1583"/>
    </row>
    <row r="119" spans="1:30" ht="20" hidden="1" customHeight="1" thickBot="1">
      <c r="A119" s="1157"/>
      <c r="B119" s="1157"/>
      <c r="C119" s="1158"/>
      <c r="D119" s="1161"/>
      <c r="E119" s="1159"/>
      <c r="F119" s="1156">
        <v>81</v>
      </c>
      <c r="G119" s="1577"/>
      <c r="H119" s="1578"/>
      <c r="I119" s="775"/>
      <c r="J119" s="443"/>
      <c r="K119" s="444"/>
      <c r="L119" s="445">
        <f t="shared" si="7"/>
        <v>0</v>
      </c>
      <c r="M119" s="446"/>
      <c r="N119" s="446"/>
      <c r="O119" s="446"/>
      <c r="P119" s="446"/>
      <c r="Q119" s="455"/>
      <c r="R119" s="486"/>
      <c r="S119" s="517"/>
      <c r="T119" s="636"/>
      <c r="U119" s="1011"/>
      <c r="V119" s="1584"/>
      <c r="W119" s="1584"/>
      <c r="X119" s="1584"/>
      <c r="Y119" s="1585"/>
      <c r="AA119" s="1583"/>
      <c r="AB119" s="1583"/>
      <c r="AC119" s="1583"/>
      <c r="AD119" s="1583"/>
    </row>
    <row r="120" spans="1:30" ht="20" hidden="1" customHeight="1" thickBot="1">
      <c r="A120" s="1157"/>
      <c r="B120" s="1157"/>
      <c r="C120" s="1158"/>
      <c r="D120" s="1161"/>
      <c r="E120" s="1159"/>
      <c r="F120" s="1156">
        <v>82</v>
      </c>
      <c r="G120" s="1577"/>
      <c r="H120" s="1578"/>
      <c r="I120" s="775"/>
      <c r="J120" s="443"/>
      <c r="K120" s="444"/>
      <c r="L120" s="445">
        <f t="shared" si="7"/>
        <v>0</v>
      </c>
      <c r="M120" s="446"/>
      <c r="N120" s="446"/>
      <c r="O120" s="446"/>
      <c r="P120" s="446"/>
      <c r="Q120" s="455"/>
      <c r="R120" s="486"/>
      <c r="S120" s="517"/>
      <c r="T120" s="636"/>
      <c r="U120" s="1011"/>
      <c r="V120" s="1584"/>
      <c r="W120" s="1584"/>
      <c r="X120" s="1584"/>
      <c r="Y120" s="1585"/>
      <c r="AA120" s="1583"/>
      <c r="AB120" s="1583"/>
      <c r="AC120" s="1583"/>
      <c r="AD120" s="1583"/>
    </row>
    <row r="121" spans="1:30" ht="20" hidden="1" customHeight="1" thickBot="1">
      <c r="A121" s="1157"/>
      <c r="B121" s="1157"/>
      <c r="C121" s="1158"/>
      <c r="D121" s="1161"/>
      <c r="E121" s="1159"/>
      <c r="F121" s="1156">
        <v>83</v>
      </c>
      <c r="G121" s="1577"/>
      <c r="H121" s="1578"/>
      <c r="I121" s="775"/>
      <c r="J121" s="443"/>
      <c r="K121" s="444"/>
      <c r="L121" s="445">
        <f t="shared" si="7"/>
        <v>0</v>
      </c>
      <c r="M121" s="446"/>
      <c r="N121" s="446"/>
      <c r="O121" s="446"/>
      <c r="P121" s="446"/>
      <c r="Q121" s="455"/>
      <c r="R121" s="486"/>
      <c r="S121" s="517"/>
      <c r="T121" s="636"/>
      <c r="U121" s="1011"/>
      <c r="V121" s="1584"/>
      <c r="W121" s="1584"/>
      <c r="X121" s="1584"/>
      <c r="Y121" s="1585"/>
      <c r="AA121" s="1583"/>
      <c r="AB121" s="1583"/>
      <c r="AC121" s="1583"/>
      <c r="AD121" s="1583"/>
    </row>
    <row r="122" spans="1:30" ht="20" hidden="1" customHeight="1" thickBot="1">
      <c r="A122" s="1157"/>
      <c r="B122" s="1157"/>
      <c r="C122" s="1158"/>
      <c r="D122" s="1161"/>
      <c r="E122" s="1159"/>
      <c r="F122" s="1156">
        <v>84</v>
      </c>
      <c r="G122" s="1577"/>
      <c r="H122" s="1578"/>
      <c r="I122" s="775"/>
      <c r="J122" s="443"/>
      <c r="K122" s="444"/>
      <c r="L122" s="445">
        <f t="shared" si="7"/>
        <v>0</v>
      </c>
      <c r="M122" s="446"/>
      <c r="N122" s="446"/>
      <c r="O122" s="446"/>
      <c r="P122" s="446"/>
      <c r="Q122" s="455"/>
      <c r="R122" s="486"/>
      <c r="S122" s="517"/>
      <c r="T122" s="636"/>
      <c r="U122" s="1011"/>
      <c r="V122" s="1584"/>
      <c r="W122" s="1584"/>
      <c r="X122" s="1584"/>
      <c r="Y122" s="1585"/>
      <c r="AA122" s="1583"/>
      <c r="AB122" s="1583"/>
      <c r="AC122" s="1583"/>
      <c r="AD122" s="1583"/>
    </row>
    <row r="123" spans="1:30" ht="20" hidden="1" customHeight="1" thickBot="1">
      <c r="A123" s="1157"/>
      <c r="B123" s="1157"/>
      <c r="C123" s="1158"/>
      <c r="D123" s="1161"/>
      <c r="E123" s="1159"/>
      <c r="F123" s="1156">
        <v>85</v>
      </c>
      <c r="G123" s="1577"/>
      <c r="H123" s="1578"/>
      <c r="I123" s="775"/>
      <c r="J123" s="443"/>
      <c r="K123" s="444"/>
      <c r="L123" s="445">
        <f t="shared" si="7"/>
        <v>0</v>
      </c>
      <c r="M123" s="446"/>
      <c r="N123" s="446"/>
      <c r="O123" s="446"/>
      <c r="P123" s="446"/>
      <c r="Q123" s="455"/>
      <c r="R123" s="486"/>
      <c r="S123" s="517"/>
      <c r="T123" s="636"/>
      <c r="U123" s="1011"/>
      <c r="V123" s="1584"/>
      <c r="W123" s="1584"/>
      <c r="X123" s="1584"/>
      <c r="Y123" s="1585"/>
      <c r="AA123" s="1583"/>
      <c r="AB123" s="1583"/>
      <c r="AC123" s="1583"/>
      <c r="AD123" s="1583"/>
    </row>
    <row r="124" spans="1:30" ht="20" hidden="1" customHeight="1" thickBot="1">
      <c r="A124" s="1157"/>
      <c r="B124" s="1157"/>
      <c r="C124" s="1158"/>
      <c r="D124" s="1161"/>
      <c r="E124" s="1159"/>
      <c r="F124" s="1156">
        <v>86</v>
      </c>
      <c r="G124" s="1577"/>
      <c r="H124" s="1578"/>
      <c r="I124" s="775"/>
      <c r="J124" s="443"/>
      <c r="K124" s="444"/>
      <c r="L124" s="445">
        <f t="shared" si="7"/>
        <v>0</v>
      </c>
      <c r="M124" s="446"/>
      <c r="N124" s="446"/>
      <c r="O124" s="446"/>
      <c r="P124" s="446"/>
      <c r="Q124" s="455"/>
      <c r="R124" s="486"/>
      <c r="S124" s="517"/>
      <c r="T124" s="636"/>
      <c r="U124" s="1011"/>
      <c r="V124" s="1584"/>
      <c r="W124" s="1584"/>
      <c r="X124" s="1584"/>
      <c r="Y124" s="1585"/>
      <c r="AA124" s="1583"/>
      <c r="AB124" s="1583"/>
      <c r="AC124" s="1583"/>
      <c r="AD124" s="1583"/>
    </row>
    <row r="125" spans="1:30" ht="20" hidden="1" customHeight="1" thickBot="1">
      <c r="A125" s="1157"/>
      <c r="B125" s="1157"/>
      <c r="C125" s="1158"/>
      <c r="D125" s="1161"/>
      <c r="E125" s="1159"/>
      <c r="F125" s="1156">
        <v>87</v>
      </c>
      <c r="G125" s="1577"/>
      <c r="H125" s="1578"/>
      <c r="I125" s="775"/>
      <c r="J125" s="443"/>
      <c r="K125" s="444"/>
      <c r="L125" s="445">
        <f t="shared" si="7"/>
        <v>0</v>
      </c>
      <c r="M125" s="446"/>
      <c r="N125" s="446"/>
      <c r="O125" s="446"/>
      <c r="P125" s="446"/>
      <c r="Q125" s="455"/>
      <c r="R125" s="486"/>
      <c r="S125" s="517"/>
      <c r="T125" s="636"/>
      <c r="U125" s="1011"/>
      <c r="V125" s="1584"/>
      <c r="W125" s="1584"/>
      <c r="X125" s="1584"/>
      <c r="Y125" s="1585"/>
      <c r="AA125" s="1583"/>
      <c r="AB125" s="1583"/>
      <c r="AC125" s="1583"/>
      <c r="AD125" s="1583"/>
    </row>
    <row r="126" spans="1:30" ht="20" hidden="1" customHeight="1" thickBot="1">
      <c r="A126" s="1157"/>
      <c r="B126" s="1157"/>
      <c r="C126" s="1158"/>
      <c r="D126" s="1161"/>
      <c r="E126" s="1159"/>
      <c r="F126" s="1156">
        <v>88</v>
      </c>
      <c r="G126" s="1577"/>
      <c r="H126" s="1578"/>
      <c r="I126" s="775"/>
      <c r="J126" s="443"/>
      <c r="K126" s="444"/>
      <c r="L126" s="445">
        <f t="shared" si="7"/>
        <v>0</v>
      </c>
      <c r="M126" s="446"/>
      <c r="N126" s="446"/>
      <c r="O126" s="446"/>
      <c r="P126" s="446"/>
      <c r="Q126" s="455"/>
      <c r="R126" s="486"/>
      <c r="S126" s="517"/>
      <c r="T126" s="636"/>
      <c r="U126" s="1011"/>
      <c r="V126" s="1584"/>
      <c r="W126" s="1584"/>
      <c r="X126" s="1584"/>
      <c r="Y126" s="1585"/>
      <c r="AA126" s="1583"/>
      <c r="AB126" s="1583"/>
      <c r="AC126" s="1583"/>
      <c r="AD126" s="1583"/>
    </row>
    <row r="127" spans="1:30" ht="20" hidden="1" customHeight="1" thickBot="1">
      <c r="A127" s="1157"/>
      <c r="B127" s="1157"/>
      <c r="C127" s="1158"/>
      <c r="D127" s="1161"/>
      <c r="E127" s="1159"/>
      <c r="F127" s="1156">
        <v>89</v>
      </c>
      <c r="G127" s="1577"/>
      <c r="H127" s="1578"/>
      <c r="I127" s="775"/>
      <c r="J127" s="443"/>
      <c r="K127" s="444"/>
      <c r="L127" s="445">
        <f t="shared" si="7"/>
        <v>0</v>
      </c>
      <c r="M127" s="446"/>
      <c r="N127" s="446"/>
      <c r="O127" s="446"/>
      <c r="P127" s="446"/>
      <c r="Q127" s="455"/>
      <c r="R127" s="486"/>
      <c r="S127" s="517"/>
      <c r="T127" s="636"/>
      <c r="U127" s="1011"/>
      <c r="V127" s="1584"/>
      <c r="W127" s="1584"/>
      <c r="X127" s="1584"/>
      <c r="Y127" s="1585"/>
      <c r="AA127" s="1583"/>
      <c r="AB127" s="1583"/>
      <c r="AC127" s="1583"/>
      <c r="AD127" s="1583"/>
    </row>
    <row r="128" spans="1:30" ht="20" hidden="1" customHeight="1" thickBot="1">
      <c r="A128" s="1157"/>
      <c r="B128" s="1157"/>
      <c r="C128" s="1158"/>
      <c r="D128" s="1161"/>
      <c r="E128" s="1159"/>
      <c r="F128" s="1156">
        <v>90</v>
      </c>
      <c r="G128" s="1577"/>
      <c r="H128" s="1578"/>
      <c r="I128" s="775"/>
      <c r="J128" s="443"/>
      <c r="K128" s="444"/>
      <c r="L128" s="445">
        <f t="shared" si="7"/>
        <v>0</v>
      </c>
      <c r="M128" s="446"/>
      <c r="N128" s="446"/>
      <c r="O128" s="446"/>
      <c r="P128" s="446"/>
      <c r="Q128" s="455"/>
      <c r="R128" s="486"/>
      <c r="S128" s="517"/>
      <c r="T128" s="636"/>
      <c r="U128" s="1011"/>
      <c r="V128" s="1584"/>
      <c r="W128" s="1584"/>
      <c r="X128" s="1584"/>
      <c r="Y128" s="1585"/>
      <c r="AA128" s="1583"/>
      <c r="AB128" s="1583"/>
      <c r="AC128" s="1583"/>
      <c r="AD128" s="1583"/>
    </row>
    <row r="129" spans="1:30" ht="20" hidden="1" customHeight="1" thickBot="1">
      <c r="A129" s="1157"/>
      <c r="B129" s="1157"/>
      <c r="C129" s="1158"/>
      <c r="D129" s="1161"/>
      <c r="E129" s="1159"/>
      <c r="F129" s="1156">
        <v>91</v>
      </c>
      <c r="G129" s="1577"/>
      <c r="H129" s="1578"/>
      <c r="I129" s="775"/>
      <c r="J129" s="443"/>
      <c r="K129" s="444"/>
      <c r="L129" s="445">
        <f t="shared" si="7"/>
        <v>0</v>
      </c>
      <c r="M129" s="446"/>
      <c r="N129" s="446"/>
      <c r="O129" s="446"/>
      <c r="P129" s="446"/>
      <c r="Q129" s="455"/>
      <c r="R129" s="486"/>
      <c r="S129" s="517"/>
      <c r="T129" s="636"/>
      <c r="U129" s="1011"/>
      <c r="V129" s="1584"/>
      <c r="W129" s="1584"/>
      <c r="X129" s="1584"/>
      <c r="Y129" s="1585"/>
      <c r="AA129" s="1583"/>
      <c r="AB129" s="1583"/>
      <c r="AC129" s="1583"/>
      <c r="AD129" s="1583"/>
    </row>
    <row r="130" spans="1:30" ht="20" hidden="1" customHeight="1" thickBot="1">
      <c r="A130" s="1157"/>
      <c r="B130" s="1157"/>
      <c r="C130" s="1158"/>
      <c r="D130" s="1161"/>
      <c r="E130" s="1159"/>
      <c r="F130" s="1156">
        <v>92</v>
      </c>
      <c r="G130" s="1577"/>
      <c r="H130" s="1578"/>
      <c r="I130" s="775"/>
      <c r="J130" s="443"/>
      <c r="K130" s="444"/>
      <c r="L130" s="445">
        <f t="shared" si="7"/>
        <v>0</v>
      </c>
      <c r="M130" s="446"/>
      <c r="N130" s="446"/>
      <c r="O130" s="446"/>
      <c r="P130" s="446"/>
      <c r="Q130" s="455"/>
      <c r="R130" s="486"/>
      <c r="S130" s="517"/>
      <c r="T130" s="636"/>
      <c r="U130" s="1011"/>
      <c r="V130" s="1584"/>
      <c r="W130" s="1584"/>
      <c r="X130" s="1584"/>
      <c r="Y130" s="1585"/>
      <c r="AA130" s="1583"/>
      <c r="AB130" s="1583"/>
      <c r="AC130" s="1583"/>
      <c r="AD130" s="1583"/>
    </row>
    <row r="131" spans="1:30" ht="20" hidden="1" customHeight="1" thickBot="1">
      <c r="A131" s="1157"/>
      <c r="B131" s="1157"/>
      <c r="C131" s="1158"/>
      <c r="D131" s="1161"/>
      <c r="E131" s="1159"/>
      <c r="F131" s="1156">
        <v>93</v>
      </c>
      <c r="G131" s="1577"/>
      <c r="H131" s="1578"/>
      <c r="I131" s="775"/>
      <c r="J131" s="443"/>
      <c r="K131" s="444"/>
      <c r="L131" s="445">
        <f t="shared" si="7"/>
        <v>0</v>
      </c>
      <c r="M131" s="446"/>
      <c r="N131" s="446"/>
      <c r="O131" s="446"/>
      <c r="P131" s="446"/>
      <c r="Q131" s="455"/>
      <c r="R131" s="486"/>
      <c r="S131" s="517"/>
      <c r="T131" s="636"/>
      <c r="U131" s="1011"/>
      <c r="V131" s="1584"/>
      <c r="W131" s="1584"/>
      <c r="X131" s="1584"/>
      <c r="Y131" s="1585"/>
      <c r="AA131" s="1583"/>
      <c r="AB131" s="1583"/>
      <c r="AC131" s="1583"/>
      <c r="AD131" s="1583"/>
    </row>
    <row r="132" spans="1:30" ht="20" hidden="1" customHeight="1" thickBot="1">
      <c r="A132" s="1157"/>
      <c r="B132" s="1157"/>
      <c r="C132" s="1158"/>
      <c r="D132" s="1161"/>
      <c r="E132" s="1159"/>
      <c r="F132" s="1156">
        <v>94</v>
      </c>
      <c r="G132" s="1577"/>
      <c r="H132" s="1578"/>
      <c r="I132" s="775"/>
      <c r="J132" s="443"/>
      <c r="K132" s="444"/>
      <c r="L132" s="445">
        <f t="shared" si="7"/>
        <v>0</v>
      </c>
      <c r="M132" s="446"/>
      <c r="N132" s="446"/>
      <c r="O132" s="446"/>
      <c r="P132" s="446"/>
      <c r="Q132" s="455"/>
      <c r="R132" s="486"/>
      <c r="S132" s="517"/>
      <c r="T132" s="636"/>
      <c r="U132" s="1011"/>
      <c r="V132" s="1584"/>
      <c r="W132" s="1584"/>
      <c r="X132" s="1584"/>
      <c r="Y132" s="1585"/>
      <c r="AA132" s="1583"/>
      <c r="AB132" s="1583"/>
      <c r="AC132" s="1583"/>
      <c r="AD132" s="1583"/>
    </row>
    <row r="133" spans="1:30" ht="20" hidden="1" customHeight="1" thickBot="1">
      <c r="A133" s="1157"/>
      <c r="B133" s="1157"/>
      <c r="C133" s="1158"/>
      <c r="D133" s="1161"/>
      <c r="E133" s="1159"/>
      <c r="F133" s="1156">
        <v>95</v>
      </c>
      <c r="G133" s="1577"/>
      <c r="H133" s="1578"/>
      <c r="I133" s="775"/>
      <c r="J133" s="443"/>
      <c r="K133" s="444"/>
      <c r="L133" s="445">
        <f t="shared" si="7"/>
        <v>0</v>
      </c>
      <c r="M133" s="446"/>
      <c r="N133" s="446"/>
      <c r="O133" s="446"/>
      <c r="P133" s="446"/>
      <c r="Q133" s="455"/>
      <c r="R133" s="486"/>
      <c r="S133" s="517"/>
      <c r="T133" s="636"/>
      <c r="U133" s="1011"/>
      <c r="V133" s="1584"/>
      <c r="W133" s="1584"/>
      <c r="X133" s="1584"/>
      <c r="Y133" s="1585"/>
      <c r="AA133" s="1583"/>
      <c r="AB133" s="1583"/>
      <c r="AC133" s="1583"/>
      <c r="AD133" s="1583"/>
    </row>
    <row r="134" spans="1:30" ht="20" hidden="1" customHeight="1" thickBot="1">
      <c r="A134" s="1157"/>
      <c r="B134" s="1157"/>
      <c r="C134" s="1158"/>
      <c r="D134" s="1161"/>
      <c r="E134" s="1159"/>
      <c r="F134" s="1156">
        <v>96</v>
      </c>
      <c r="G134" s="1577"/>
      <c r="H134" s="1578"/>
      <c r="I134" s="775"/>
      <c r="J134" s="443"/>
      <c r="K134" s="444"/>
      <c r="L134" s="445">
        <f t="shared" si="7"/>
        <v>0</v>
      </c>
      <c r="M134" s="446"/>
      <c r="N134" s="446"/>
      <c r="O134" s="446"/>
      <c r="P134" s="446"/>
      <c r="Q134" s="455"/>
      <c r="R134" s="486"/>
      <c r="S134" s="517"/>
      <c r="T134" s="636"/>
      <c r="U134" s="1011"/>
      <c r="V134" s="1584"/>
      <c r="W134" s="1584"/>
      <c r="X134" s="1584"/>
      <c r="Y134" s="1585"/>
      <c r="AA134" s="1583"/>
      <c r="AB134" s="1583"/>
      <c r="AC134" s="1583"/>
      <c r="AD134" s="1583"/>
    </row>
    <row r="135" spans="1:30" ht="20" hidden="1" customHeight="1" thickBot="1">
      <c r="A135" s="1157"/>
      <c r="B135" s="1157"/>
      <c r="C135" s="1158"/>
      <c r="D135" s="1161"/>
      <c r="E135" s="1159"/>
      <c r="F135" s="1156">
        <v>97</v>
      </c>
      <c r="G135" s="1577"/>
      <c r="H135" s="1578"/>
      <c r="I135" s="775"/>
      <c r="J135" s="443"/>
      <c r="K135" s="444"/>
      <c r="L135" s="445">
        <f t="shared" si="7"/>
        <v>0</v>
      </c>
      <c r="M135" s="446"/>
      <c r="N135" s="446"/>
      <c r="O135" s="446"/>
      <c r="P135" s="446"/>
      <c r="Q135" s="455"/>
      <c r="R135" s="486"/>
      <c r="S135" s="517"/>
      <c r="T135" s="636"/>
      <c r="U135" s="1011"/>
      <c r="V135" s="1584"/>
      <c r="W135" s="1584"/>
      <c r="X135" s="1584"/>
      <c r="Y135" s="1585"/>
      <c r="AA135" s="1583"/>
      <c r="AB135" s="1583"/>
      <c r="AC135" s="1583"/>
      <c r="AD135" s="1583"/>
    </row>
    <row r="136" spans="1:30" ht="20" hidden="1" customHeight="1" thickBot="1">
      <c r="A136" s="1157"/>
      <c r="B136" s="1157"/>
      <c r="C136" s="1158"/>
      <c r="D136" s="1161"/>
      <c r="E136" s="1159"/>
      <c r="F136" s="1156">
        <v>98</v>
      </c>
      <c r="G136" s="1577"/>
      <c r="H136" s="1578"/>
      <c r="I136" s="775"/>
      <c r="J136" s="443"/>
      <c r="K136" s="444"/>
      <c r="L136" s="445">
        <f t="shared" si="7"/>
        <v>0</v>
      </c>
      <c r="M136" s="446"/>
      <c r="N136" s="446"/>
      <c r="O136" s="446"/>
      <c r="P136" s="446"/>
      <c r="Q136" s="455"/>
      <c r="R136" s="486"/>
      <c r="S136" s="517"/>
      <c r="T136" s="636"/>
      <c r="U136" s="1011"/>
      <c r="V136" s="1584"/>
      <c r="W136" s="1584"/>
      <c r="X136" s="1584"/>
      <c r="Y136" s="1585"/>
      <c r="AA136" s="1583"/>
      <c r="AB136" s="1583"/>
      <c r="AC136" s="1583"/>
      <c r="AD136" s="1583"/>
    </row>
    <row r="137" spans="1:30" ht="20" hidden="1" customHeight="1" thickBot="1">
      <c r="A137" s="1157"/>
      <c r="B137" s="1157"/>
      <c r="C137" s="1158"/>
      <c r="D137" s="1161"/>
      <c r="E137" s="1159"/>
      <c r="F137" s="1156">
        <v>99</v>
      </c>
      <c r="G137" s="1577"/>
      <c r="H137" s="1578"/>
      <c r="I137" s="775"/>
      <c r="J137" s="443"/>
      <c r="K137" s="444"/>
      <c r="L137" s="445">
        <f t="shared" si="7"/>
        <v>0</v>
      </c>
      <c r="M137" s="446"/>
      <c r="N137" s="446"/>
      <c r="O137" s="446"/>
      <c r="P137" s="446"/>
      <c r="Q137" s="455"/>
      <c r="R137" s="486"/>
      <c r="S137" s="517"/>
      <c r="T137" s="636"/>
      <c r="U137" s="1011"/>
      <c r="V137" s="1584"/>
      <c r="W137" s="1584"/>
      <c r="X137" s="1584"/>
      <c r="Y137" s="1585"/>
      <c r="AA137" s="1583"/>
      <c r="AB137" s="1583"/>
      <c r="AC137" s="1583"/>
      <c r="AD137" s="1583"/>
    </row>
    <row r="138" spans="1:30" ht="20" hidden="1" customHeight="1" thickBot="1">
      <c r="A138" s="1157"/>
      <c r="B138" s="1157"/>
      <c r="C138" s="1158"/>
      <c r="D138" s="1161"/>
      <c r="E138" s="1159"/>
      <c r="F138" s="1156">
        <v>100</v>
      </c>
      <c r="G138" s="1577"/>
      <c r="H138" s="1578"/>
      <c r="I138" s="775"/>
      <c r="J138" s="443"/>
      <c r="K138" s="444"/>
      <c r="L138" s="445">
        <f t="shared" si="7"/>
        <v>0</v>
      </c>
      <c r="M138" s="446"/>
      <c r="N138" s="446"/>
      <c r="O138" s="446"/>
      <c r="P138" s="446"/>
      <c r="Q138" s="455"/>
      <c r="R138" s="486"/>
      <c r="S138" s="517"/>
      <c r="T138" s="636"/>
      <c r="U138" s="1011"/>
      <c r="V138" s="1584"/>
      <c r="W138" s="1584"/>
      <c r="X138" s="1584"/>
      <c r="Y138" s="1585"/>
      <c r="AA138" s="1583"/>
      <c r="AB138" s="1583"/>
      <c r="AC138" s="1583"/>
      <c r="AD138" s="1583"/>
    </row>
    <row r="139" spans="1:30" ht="20" hidden="1" customHeight="1" thickBot="1">
      <c r="A139" s="1157"/>
      <c r="B139" s="1157"/>
      <c r="C139" s="1158"/>
      <c r="D139" s="1161"/>
      <c r="E139" s="1159"/>
      <c r="F139" s="1156">
        <v>101</v>
      </c>
      <c r="G139" s="1577"/>
      <c r="H139" s="1578"/>
      <c r="I139" s="775"/>
      <c r="J139" s="443"/>
      <c r="K139" s="444"/>
      <c r="L139" s="445">
        <f t="shared" si="7"/>
        <v>0</v>
      </c>
      <c r="M139" s="446"/>
      <c r="N139" s="446"/>
      <c r="O139" s="446"/>
      <c r="P139" s="446"/>
      <c r="Q139" s="455"/>
      <c r="R139" s="486"/>
      <c r="S139" s="517"/>
      <c r="T139" s="636"/>
      <c r="U139" s="1011"/>
      <c r="V139" s="1584"/>
      <c r="W139" s="1584"/>
      <c r="X139" s="1584"/>
      <c r="Y139" s="1585"/>
      <c r="AA139" s="1583"/>
      <c r="AB139" s="1583"/>
      <c r="AC139" s="1583"/>
      <c r="AD139" s="1583"/>
    </row>
    <row r="140" spans="1:30" ht="20" hidden="1" customHeight="1" thickBot="1">
      <c r="A140" s="1157"/>
      <c r="B140" s="1157"/>
      <c r="C140" s="1158"/>
      <c r="D140" s="1161"/>
      <c r="E140" s="1159"/>
      <c r="F140" s="1156">
        <v>102</v>
      </c>
      <c r="G140" s="1577"/>
      <c r="H140" s="1578"/>
      <c r="I140" s="775"/>
      <c r="J140" s="443"/>
      <c r="K140" s="444"/>
      <c r="L140" s="445">
        <f t="shared" si="7"/>
        <v>0</v>
      </c>
      <c r="M140" s="446"/>
      <c r="N140" s="446"/>
      <c r="O140" s="446"/>
      <c r="P140" s="446"/>
      <c r="Q140" s="455"/>
      <c r="R140" s="486"/>
      <c r="S140" s="517"/>
      <c r="T140" s="636"/>
      <c r="U140" s="1011"/>
      <c r="V140" s="1584"/>
      <c r="W140" s="1584"/>
      <c r="X140" s="1584"/>
      <c r="Y140" s="1585"/>
      <c r="AA140" s="1583"/>
      <c r="AB140" s="1583"/>
      <c r="AC140" s="1583"/>
      <c r="AD140" s="1583"/>
    </row>
    <row r="141" spans="1:30" ht="20" hidden="1" customHeight="1" thickBot="1">
      <c r="A141" s="1157"/>
      <c r="B141" s="1157"/>
      <c r="C141" s="1158"/>
      <c r="D141" s="1161"/>
      <c r="E141" s="1159"/>
      <c r="F141" s="1156">
        <v>103</v>
      </c>
      <c r="G141" s="1577"/>
      <c r="H141" s="1578"/>
      <c r="I141" s="775"/>
      <c r="J141" s="443"/>
      <c r="K141" s="444"/>
      <c r="L141" s="445">
        <f t="shared" si="7"/>
        <v>0</v>
      </c>
      <c r="M141" s="446"/>
      <c r="N141" s="446"/>
      <c r="O141" s="446"/>
      <c r="P141" s="446"/>
      <c r="Q141" s="455"/>
      <c r="R141" s="486"/>
      <c r="S141" s="517"/>
      <c r="T141" s="636"/>
      <c r="U141" s="1011"/>
      <c r="V141" s="1584"/>
      <c r="W141" s="1584"/>
      <c r="X141" s="1584"/>
      <c r="Y141" s="1585"/>
      <c r="AA141" s="1583"/>
      <c r="AB141" s="1583"/>
      <c r="AC141" s="1583"/>
      <c r="AD141" s="1583"/>
    </row>
    <row r="142" spans="1:30" ht="20" hidden="1" customHeight="1" thickBot="1">
      <c r="A142" s="1157"/>
      <c r="B142" s="1157"/>
      <c r="C142" s="1158"/>
      <c r="D142" s="1161"/>
      <c r="E142" s="1159"/>
      <c r="F142" s="1156">
        <v>104</v>
      </c>
      <c r="G142" s="1577"/>
      <c r="H142" s="1578"/>
      <c r="I142" s="775"/>
      <c r="J142" s="443"/>
      <c r="K142" s="444"/>
      <c r="L142" s="445">
        <f t="shared" si="7"/>
        <v>0</v>
      </c>
      <c r="M142" s="446"/>
      <c r="N142" s="446"/>
      <c r="O142" s="446"/>
      <c r="P142" s="446"/>
      <c r="Q142" s="455"/>
      <c r="R142" s="486"/>
      <c r="S142" s="517"/>
      <c r="T142" s="636"/>
      <c r="U142" s="1011"/>
      <c r="V142" s="1584"/>
      <c r="W142" s="1584"/>
      <c r="X142" s="1584"/>
      <c r="Y142" s="1585"/>
      <c r="AA142" s="1583"/>
      <c r="AB142" s="1583"/>
      <c r="AC142" s="1583"/>
      <c r="AD142" s="1583"/>
    </row>
    <row r="143" spans="1:30" ht="20" hidden="1" customHeight="1" thickBot="1">
      <c r="A143" s="1157"/>
      <c r="B143" s="1157"/>
      <c r="C143" s="1158"/>
      <c r="D143" s="1161"/>
      <c r="E143" s="1159"/>
      <c r="F143" s="1156">
        <v>105</v>
      </c>
      <c r="G143" s="1577"/>
      <c r="H143" s="1578"/>
      <c r="I143" s="775"/>
      <c r="J143" s="443"/>
      <c r="K143" s="444"/>
      <c r="L143" s="445">
        <f t="shared" si="7"/>
        <v>0</v>
      </c>
      <c r="M143" s="446"/>
      <c r="N143" s="446"/>
      <c r="O143" s="446"/>
      <c r="P143" s="446"/>
      <c r="Q143" s="455"/>
      <c r="R143" s="486"/>
      <c r="S143" s="517"/>
      <c r="T143" s="636"/>
      <c r="U143" s="1011"/>
      <c r="V143" s="1584"/>
      <c r="W143" s="1584"/>
      <c r="X143" s="1584"/>
      <c r="Y143" s="1585"/>
      <c r="AA143" s="1583"/>
      <c r="AB143" s="1583"/>
      <c r="AC143" s="1583"/>
      <c r="AD143" s="1583"/>
    </row>
    <row r="144" spans="1:30" ht="20" hidden="1" customHeight="1" thickBot="1">
      <c r="A144" s="1157"/>
      <c r="B144" s="1157"/>
      <c r="C144" s="1158"/>
      <c r="D144" s="1161"/>
      <c r="E144" s="1159"/>
      <c r="F144" s="1156">
        <v>106</v>
      </c>
      <c r="G144" s="1577"/>
      <c r="H144" s="1578"/>
      <c r="I144" s="775"/>
      <c r="J144" s="443"/>
      <c r="K144" s="444"/>
      <c r="L144" s="445">
        <f t="shared" si="7"/>
        <v>0</v>
      </c>
      <c r="M144" s="446"/>
      <c r="N144" s="446"/>
      <c r="O144" s="446"/>
      <c r="P144" s="446"/>
      <c r="Q144" s="455"/>
      <c r="R144" s="486"/>
      <c r="S144" s="517"/>
      <c r="T144" s="636"/>
      <c r="U144" s="1011"/>
      <c r="V144" s="1584"/>
      <c r="W144" s="1584"/>
      <c r="X144" s="1584"/>
      <c r="Y144" s="1585"/>
      <c r="AA144" s="1583"/>
      <c r="AB144" s="1583"/>
      <c r="AC144" s="1583"/>
      <c r="AD144" s="1583"/>
    </row>
    <row r="145" spans="1:30" ht="20" hidden="1" customHeight="1" thickBot="1">
      <c r="A145" s="1157"/>
      <c r="B145" s="1157"/>
      <c r="C145" s="1158"/>
      <c r="D145" s="1161"/>
      <c r="E145" s="1159"/>
      <c r="F145" s="1156">
        <v>107</v>
      </c>
      <c r="G145" s="1577"/>
      <c r="H145" s="1578"/>
      <c r="I145" s="775"/>
      <c r="J145" s="443"/>
      <c r="K145" s="444"/>
      <c r="L145" s="445">
        <f t="shared" si="7"/>
        <v>0</v>
      </c>
      <c r="M145" s="446"/>
      <c r="N145" s="446"/>
      <c r="O145" s="446"/>
      <c r="P145" s="446"/>
      <c r="Q145" s="455"/>
      <c r="R145" s="486"/>
      <c r="S145" s="517"/>
      <c r="T145" s="636"/>
      <c r="U145" s="1011"/>
      <c r="V145" s="1584"/>
      <c r="W145" s="1584"/>
      <c r="X145" s="1584"/>
      <c r="Y145" s="1585"/>
      <c r="AA145" s="1583"/>
      <c r="AB145" s="1583"/>
      <c r="AC145" s="1583"/>
      <c r="AD145" s="1583"/>
    </row>
    <row r="146" spans="1:30" ht="20" hidden="1" customHeight="1" thickBot="1">
      <c r="A146" s="1157"/>
      <c r="B146" s="1157"/>
      <c r="C146" s="1158"/>
      <c r="D146" s="1161"/>
      <c r="E146" s="1159"/>
      <c r="F146" s="1156">
        <v>108</v>
      </c>
      <c r="G146" s="1577"/>
      <c r="H146" s="1578"/>
      <c r="I146" s="775"/>
      <c r="J146" s="443"/>
      <c r="K146" s="444"/>
      <c r="L146" s="445">
        <f t="shared" si="7"/>
        <v>0</v>
      </c>
      <c r="M146" s="446"/>
      <c r="N146" s="446"/>
      <c r="O146" s="446"/>
      <c r="P146" s="446"/>
      <c r="Q146" s="455"/>
      <c r="R146" s="486"/>
      <c r="S146" s="517"/>
      <c r="T146" s="636"/>
      <c r="U146" s="1011"/>
      <c r="V146" s="1584"/>
      <c r="W146" s="1584"/>
      <c r="X146" s="1584"/>
      <c r="Y146" s="1585"/>
      <c r="AA146" s="1583"/>
      <c r="AB146" s="1583"/>
      <c r="AC146" s="1583"/>
      <c r="AD146" s="1583"/>
    </row>
    <row r="147" spans="1:30" ht="20" hidden="1" customHeight="1" thickBot="1">
      <c r="A147" s="1157"/>
      <c r="B147" s="1157"/>
      <c r="C147" s="1158"/>
      <c r="D147" s="1161"/>
      <c r="E147" s="1159"/>
      <c r="F147" s="1156">
        <v>109</v>
      </c>
      <c r="G147" s="1577"/>
      <c r="H147" s="1578"/>
      <c r="I147" s="775"/>
      <c r="J147" s="443"/>
      <c r="K147" s="444"/>
      <c r="L147" s="445">
        <f t="shared" si="7"/>
        <v>0</v>
      </c>
      <c r="M147" s="446"/>
      <c r="N147" s="446"/>
      <c r="O147" s="446"/>
      <c r="P147" s="446"/>
      <c r="Q147" s="455"/>
      <c r="R147" s="486"/>
      <c r="S147" s="517"/>
      <c r="T147" s="636"/>
      <c r="U147" s="1011"/>
      <c r="V147" s="1584"/>
      <c r="W147" s="1584"/>
      <c r="X147" s="1584"/>
      <c r="Y147" s="1585"/>
      <c r="AA147" s="1583"/>
      <c r="AB147" s="1583"/>
      <c r="AC147" s="1583"/>
      <c r="AD147" s="1583"/>
    </row>
    <row r="148" spans="1:30" ht="20" hidden="1" customHeight="1" thickBot="1">
      <c r="A148" s="1157"/>
      <c r="B148" s="1157"/>
      <c r="C148" s="1158"/>
      <c r="D148" s="1161"/>
      <c r="E148" s="1159"/>
      <c r="F148" s="1156">
        <v>110</v>
      </c>
      <c r="G148" s="1577"/>
      <c r="H148" s="1578"/>
      <c r="I148" s="775"/>
      <c r="J148" s="443"/>
      <c r="K148" s="444"/>
      <c r="L148" s="445">
        <f t="shared" si="7"/>
        <v>0</v>
      </c>
      <c r="M148" s="446"/>
      <c r="N148" s="446"/>
      <c r="O148" s="446"/>
      <c r="P148" s="446"/>
      <c r="Q148" s="455"/>
      <c r="R148" s="486"/>
      <c r="S148" s="517"/>
      <c r="T148" s="636"/>
      <c r="U148" s="1011"/>
      <c r="V148" s="1584"/>
      <c r="W148" s="1584"/>
      <c r="X148" s="1584"/>
      <c r="Y148" s="1585"/>
      <c r="AA148" s="1583"/>
      <c r="AB148" s="1583"/>
      <c r="AC148" s="1583"/>
      <c r="AD148" s="1583"/>
    </row>
    <row r="149" spans="1:30" ht="20" hidden="1" customHeight="1" thickBot="1">
      <c r="A149" s="1157"/>
      <c r="B149" s="1157"/>
      <c r="C149" s="1158"/>
      <c r="D149" s="1161"/>
      <c r="E149" s="1159"/>
      <c r="F149" s="1156">
        <v>111</v>
      </c>
      <c r="G149" s="1577"/>
      <c r="H149" s="1578"/>
      <c r="I149" s="775"/>
      <c r="J149" s="443"/>
      <c r="K149" s="444"/>
      <c r="L149" s="445">
        <f t="shared" si="7"/>
        <v>0</v>
      </c>
      <c r="M149" s="446"/>
      <c r="N149" s="446"/>
      <c r="O149" s="446"/>
      <c r="P149" s="446"/>
      <c r="Q149" s="455"/>
      <c r="R149" s="486"/>
      <c r="S149" s="517"/>
      <c r="T149" s="636"/>
      <c r="U149" s="1011"/>
      <c r="V149" s="1584"/>
      <c r="W149" s="1584"/>
      <c r="X149" s="1584"/>
      <c r="Y149" s="1585"/>
      <c r="AA149" s="1583"/>
      <c r="AB149" s="1583"/>
      <c r="AC149" s="1583"/>
      <c r="AD149" s="1583"/>
    </row>
    <row r="150" spans="1:30" ht="20" hidden="1" customHeight="1" thickBot="1">
      <c r="A150" s="1157"/>
      <c r="B150" s="1157"/>
      <c r="C150" s="1158"/>
      <c r="D150" s="1161"/>
      <c r="E150" s="1159"/>
      <c r="F150" s="1156">
        <v>112</v>
      </c>
      <c r="G150" s="1577"/>
      <c r="H150" s="1578"/>
      <c r="I150" s="775"/>
      <c r="J150" s="443"/>
      <c r="K150" s="444"/>
      <c r="L150" s="445">
        <f t="shared" si="7"/>
        <v>0</v>
      </c>
      <c r="M150" s="446"/>
      <c r="N150" s="446"/>
      <c r="O150" s="446"/>
      <c r="P150" s="446"/>
      <c r="Q150" s="455"/>
      <c r="R150" s="486"/>
      <c r="S150" s="517"/>
      <c r="T150" s="636"/>
      <c r="U150" s="1011"/>
      <c r="V150" s="1584"/>
      <c r="W150" s="1584"/>
      <c r="X150" s="1584"/>
      <c r="Y150" s="1585"/>
      <c r="AA150" s="1583"/>
      <c r="AB150" s="1583"/>
      <c r="AC150" s="1583"/>
      <c r="AD150" s="1583"/>
    </row>
    <row r="151" spans="1:30" ht="20" hidden="1" customHeight="1" thickBot="1">
      <c r="A151" s="1157"/>
      <c r="B151" s="1157"/>
      <c r="C151" s="1158"/>
      <c r="D151" s="1161"/>
      <c r="E151" s="1159"/>
      <c r="F151" s="1156">
        <v>113</v>
      </c>
      <c r="G151" s="1577"/>
      <c r="H151" s="1578"/>
      <c r="I151" s="775"/>
      <c r="J151" s="443"/>
      <c r="K151" s="444"/>
      <c r="L151" s="445">
        <f t="shared" si="7"/>
        <v>0</v>
      </c>
      <c r="M151" s="446"/>
      <c r="N151" s="446"/>
      <c r="O151" s="446"/>
      <c r="P151" s="446"/>
      <c r="Q151" s="455"/>
      <c r="R151" s="486"/>
      <c r="S151" s="517"/>
      <c r="T151" s="636"/>
      <c r="U151" s="1011"/>
      <c r="V151" s="1584"/>
      <c r="W151" s="1584"/>
      <c r="X151" s="1584"/>
      <c r="Y151" s="1585"/>
      <c r="AA151" s="1583"/>
      <c r="AB151" s="1583"/>
      <c r="AC151" s="1583"/>
      <c r="AD151" s="1583"/>
    </row>
    <row r="152" spans="1:30" ht="20" hidden="1" customHeight="1" thickBot="1">
      <c r="A152" s="1157"/>
      <c r="B152" s="1157"/>
      <c r="C152" s="1158"/>
      <c r="D152" s="1161"/>
      <c r="E152" s="1159"/>
      <c r="F152" s="1156">
        <v>114</v>
      </c>
      <c r="G152" s="1577"/>
      <c r="H152" s="1578"/>
      <c r="I152" s="775"/>
      <c r="J152" s="443"/>
      <c r="K152" s="444"/>
      <c r="L152" s="445">
        <f t="shared" si="7"/>
        <v>0</v>
      </c>
      <c r="M152" s="446"/>
      <c r="N152" s="446"/>
      <c r="O152" s="446"/>
      <c r="P152" s="446"/>
      <c r="Q152" s="455"/>
      <c r="R152" s="486"/>
      <c r="S152" s="517"/>
      <c r="T152" s="636"/>
      <c r="U152" s="1011"/>
      <c r="V152" s="1584"/>
      <c r="W152" s="1584"/>
      <c r="X152" s="1584"/>
      <c r="Y152" s="1585"/>
      <c r="AA152" s="1583"/>
      <c r="AB152" s="1583"/>
      <c r="AC152" s="1583"/>
      <c r="AD152" s="1583"/>
    </row>
    <row r="153" spans="1:30" ht="20" hidden="1" customHeight="1" thickBot="1">
      <c r="A153" s="1157"/>
      <c r="B153" s="1157"/>
      <c r="C153" s="1158"/>
      <c r="D153" s="1161"/>
      <c r="E153" s="1159"/>
      <c r="F153" s="1156">
        <v>115</v>
      </c>
      <c r="G153" s="1577"/>
      <c r="H153" s="1578"/>
      <c r="I153" s="775"/>
      <c r="J153" s="443"/>
      <c r="K153" s="444"/>
      <c r="L153" s="445">
        <f t="shared" si="7"/>
        <v>0</v>
      </c>
      <c r="M153" s="446"/>
      <c r="N153" s="446"/>
      <c r="O153" s="446"/>
      <c r="P153" s="446"/>
      <c r="Q153" s="455"/>
      <c r="R153" s="486"/>
      <c r="S153" s="517"/>
      <c r="T153" s="636"/>
      <c r="U153" s="1011"/>
      <c r="V153" s="1584"/>
      <c r="W153" s="1584"/>
      <c r="X153" s="1584"/>
      <c r="Y153" s="1585"/>
      <c r="AA153" s="1583"/>
      <c r="AB153" s="1583"/>
      <c r="AC153" s="1583"/>
      <c r="AD153" s="1583"/>
    </row>
    <row r="154" spans="1:30" ht="20" hidden="1" customHeight="1" thickBot="1">
      <c r="A154" s="1157"/>
      <c r="B154" s="1157"/>
      <c r="C154" s="1158"/>
      <c r="D154" s="1161"/>
      <c r="E154" s="1159"/>
      <c r="F154" s="1156">
        <v>116</v>
      </c>
      <c r="G154" s="1577"/>
      <c r="H154" s="1578"/>
      <c r="I154" s="775"/>
      <c r="J154" s="443"/>
      <c r="K154" s="444"/>
      <c r="L154" s="445">
        <f t="shared" si="7"/>
        <v>0</v>
      </c>
      <c r="M154" s="446"/>
      <c r="N154" s="446"/>
      <c r="O154" s="446"/>
      <c r="P154" s="446"/>
      <c r="Q154" s="455"/>
      <c r="R154" s="486"/>
      <c r="S154" s="517"/>
      <c r="T154" s="636"/>
      <c r="U154" s="1011"/>
      <c r="V154" s="1584"/>
      <c r="W154" s="1584"/>
      <c r="X154" s="1584"/>
      <c r="Y154" s="1585"/>
      <c r="AA154" s="1583"/>
      <c r="AB154" s="1583"/>
      <c r="AC154" s="1583"/>
      <c r="AD154" s="1583"/>
    </row>
    <row r="155" spans="1:30" ht="20" hidden="1" customHeight="1" thickBot="1">
      <c r="A155" s="1157"/>
      <c r="B155" s="1157"/>
      <c r="C155" s="1158"/>
      <c r="D155" s="1161"/>
      <c r="E155" s="1159"/>
      <c r="F155" s="1156">
        <v>117</v>
      </c>
      <c r="G155" s="1577"/>
      <c r="H155" s="1578"/>
      <c r="I155" s="775"/>
      <c r="J155" s="443"/>
      <c r="K155" s="444"/>
      <c r="L155" s="445">
        <f t="shared" si="7"/>
        <v>0</v>
      </c>
      <c r="M155" s="446"/>
      <c r="N155" s="446"/>
      <c r="O155" s="446"/>
      <c r="P155" s="446"/>
      <c r="Q155" s="455"/>
      <c r="R155" s="486"/>
      <c r="S155" s="517"/>
      <c r="T155" s="636"/>
      <c r="U155" s="1011"/>
      <c r="V155" s="1584"/>
      <c r="W155" s="1584"/>
      <c r="X155" s="1584"/>
      <c r="Y155" s="1585"/>
      <c r="AA155" s="1583"/>
      <c r="AB155" s="1583"/>
      <c r="AC155" s="1583"/>
      <c r="AD155" s="1583"/>
    </row>
    <row r="156" spans="1:30" ht="20" hidden="1" customHeight="1" thickBot="1">
      <c r="A156" s="1157"/>
      <c r="B156" s="1157"/>
      <c r="C156" s="1158"/>
      <c r="D156" s="1161"/>
      <c r="E156" s="1159"/>
      <c r="F156" s="1156">
        <v>118</v>
      </c>
      <c r="G156" s="1577"/>
      <c r="H156" s="1578"/>
      <c r="I156" s="775"/>
      <c r="J156" s="443"/>
      <c r="K156" s="444"/>
      <c r="L156" s="445">
        <f t="shared" si="7"/>
        <v>0</v>
      </c>
      <c r="M156" s="446"/>
      <c r="N156" s="446"/>
      <c r="O156" s="446"/>
      <c r="P156" s="446"/>
      <c r="Q156" s="455"/>
      <c r="R156" s="486"/>
      <c r="S156" s="517"/>
      <c r="T156" s="636"/>
      <c r="U156" s="1011"/>
      <c r="V156" s="1584"/>
      <c r="W156" s="1584"/>
      <c r="X156" s="1584"/>
      <c r="Y156" s="1585"/>
      <c r="AA156" s="1583"/>
      <c r="AB156" s="1583"/>
      <c r="AC156" s="1583"/>
      <c r="AD156" s="1583"/>
    </row>
    <row r="157" spans="1:30" ht="20" hidden="1" customHeight="1" thickBot="1">
      <c r="A157" s="1157"/>
      <c r="B157" s="1157"/>
      <c r="C157" s="1158"/>
      <c r="D157" s="1161"/>
      <c r="E157" s="1159"/>
      <c r="F157" s="1156">
        <v>119</v>
      </c>
      <c r="G157" s="1577"/>
      <c r="H157" s="1578"/>
      <c r="I157" s="775"/>
      <c r="J157" s="443"/>
      <c r="K157" s="444"/>
      <c r="L157" s="445">
        <f t="shared" si="7"/>
        <v>0</v>
      </c>
      <c r="M157" s="446"/>
      <c r="N157" s="446"/>
      <c r="O157" s="446"/>
      <c r="P157" s="446"/>
      <c r="Q157" s="455"/>
      <c r="R157" s="486"/>
      <c r="S157" s="517"/>
      <c r="T157" s="636"/>
      <c r="U157" s="1011"/>
      <c r="V157" s="1584"/>
      <c r="W157" s="1584"/>
      <c r="X157" s="1584"/>
      <c r="Y157" s="1585"/>
      <c r="AA157" s="1583"/>
      <c r="AB157" s="1583"/>
      <c r="AC157" s="1583"/>
      <c r="AD157" s="1583"/>
    </row>
    <row r="158" spans="1:30" ht="20" hidden="1" customHeight="1" thickBot="1">
      <c r="A158" s="1157"/>
      <c r="B158" s="1157"/>
      <c r="C158" s="1158"/>
      <c r="D158" s="1161"/>
      <c r="E158" s="1159"/>
      <c r="F158" s="1156">
        <v>120</v>
      </c>
      <c r="G158" s="1577"/>
      <c r="H158" s="1578"/>
      <c r="I158" s="775"/>
      <c r="J158" s="443"/>
      <c r="K158" s="444"/>
      <c r="L158" s="445">
        <f t="shared" si="7"/>
        <v>0</v>
      </c>
      <c r="M158" s="446"/>
      <c r="N158" s="446"/>
      <c r="O158" s="446"/>
      <c r="P158" s="446"/>
      <c r="Q158" s="455"/>
      <c r="R158" s="486"/>
      <c r="S158" s="517"/>
      <c r="T158" s="636"/>
      <c r="U158" s="1011"/>
      <c r="V158" s="1584"/>
      <c r="W158" s="1584"/>
      <c r="X158" s="1584"/>
      <c r="Y158" s="1585"/>
      <c r="AA158" s="1583"/>
      <c r="AB158" s="1583"/>
      <c r="AC158" s="1583"/>
      <c r="AD158" s="1583"/>
    </row>
    <row r="159" spans="1:30" ht="20" hidden="1" customHeight="1" thickBot="1">
      <c r="A159" s="1157"/>
      <c r="B159" s="1157"/>
      <c r="C159" s="1158"/>
      <c r="D159" s="1161"/>
      <c r="E159" s="1159"/>
      <c r="F159" s="1156">
        <v>121</v>
      </c>
      <c r="G159" s="1577"/>
      <c r="H159" s="1578"/>
      <c r="I159" s="775"/>
      <c r="J159" s="443"/>
      <c r="K159" s="444"/>
      <c r="L159" s="445">
        <f t="shared" si="7"/>
        <v>0</v>
      </c>
      <c r="M159" s="446"/>
      <c r="N159" s="446"/>
      <c r="O159" s="446"/>
      <c r="P159" s="446"/>
      <c r="Q159" s="455"/>
      <c r="R159" s="486"/>
      <c r="S159" s="517"/>
      <c r="T159" s="636"/>
      <c r="U159" s="1011"/>
      <c r="V159" s="1584"/>
      <c r="W159" s="1584"/>
      <c r="X159" s="1584"/>
      <c r="Y159" s="1585"/>
      <c r="AA159" s="1583"/>
      <c r="AB159" s="1583"/>
      <c r="AC159" s="1583"/>
      <c r="AD159" s="1583"/>
    </row>
    <row r="160" spans="1:30" ht="20" hidden="1" customHeight="1" thickBot="1">
      <c r="A160" s="1157"/>
      <c r="B160" s="1157"/>
      <c r="C160" s="1158"/>
      <c r="D160" s="1161"/>
      <c r="E160" s="1159"/>
      <c r="F160" s="1156">
        <v>122</v>
      </c>
      <c r="G160" s="1577"/>
      <c r="H160" s="1578"/>
      <c r="I160" s="775"/>
      <c r="J160" s="443"/>
      <c r="K160" s="444"/>
      <c r="L160" s="445">
        <f t="shared" si="7"/>
        <v>0</v>
      </c>
      <c r="M160" s="446"/>
      <c r="N160" s="446"/>
      <c r="O160" s="446"/>
      <c r="P160" s="446"/>
      <c r="Q160" s="455"/>
      <c r="R160" s="486"/>
      <c r="S160" s="517"/>
      <c r="T160" s="636"/>
      <c r="U160" s="1011"/>
      <c r="V160" s="1584"/>
      <c r="W160" s="1584"/>
      <c r="X160" s="1584"/>
      <c r="Y160" s="1585"/>
      <c r="AA160" s="1583"/>
      <c r="AB160" s="1583"/>
      <c r="AC160" s="1583"/>
      <c r="AD160" s="1583"/>
    </row>
    <row r="161" spans="1:30" ht="20" hidden="1" customHeight="1" thickBot="1">
      <c r="A161" s="1157"/>
      <c r="B161" s="1157"/>
      <c r="C161" s="1158"/>
      <c r="D161" s="1161"/>
      <c r="E161" s="1159"/>
      <c r="F161" s="1156">
        <v>123</v>
      </c>
      <c r="G161" s="1577"/>
      <c r="H161" s="1578"/>
      <c r="I161" s="775"/>
      <c r="J161" s="443"/>
      <c r="K161" s="444"/>
      <c r="L161" s="445">
        <f t="shared" si="7"/>
        <v>0</v>
      </c>
      <c r="M161" s="446"/>
      <c r="N161" s="446"/>
      <c r="O161" s="446"/>
      <c r="P161" s="446"/>
      <c r="Q161" s="455"/>
      <c r="R161" s="486"/>
      <c r="S161" s="517"/>
      <c r="T161" s="636"/>
      <c r="U161" s="1011"/>
      <c r="V161" s="1584"/>
      <c r="W161" s="1584"/>
      <c r="X161" s="1584"/>
      <c r="Y161" s="1585"/>
      <c r="AA161" s="1583"/>
      <c r="AB161" s="1583"/>
      <c r="AC161" s="1583"/>
      <c r="AD161" s="1583"/>
    </row>
    <row r="162" spans="1:30" ht="20" hidden="1" customHeight="1" thickBot="1">
      <c r="A162" s="1157"/>
      <c r="B162" s="1157"/>
      <c r="C162" s="1158"/>
      <c r="D162" s="1161"/>
      <c r="E162" s="1159"/>
      <c r="F162" s="1156">
        <v>124</v>
      </c>
      <c r="G162" s="1577"/>
      <c r="H162" s="1578"/>
      <c r="I162" s="775"/>
      <c r="J162" s="443"/>
      <c r="K162" s="444"/>
      <c r="L162" s="445">
        <f t="shared" si="7"/>
        <v>0</v>
      </c>
      <c r="M162" s="446"/>
      <c r="N162" s="446"/>
      <c r="O162" s="446"/>
      <c r="P162" s="446"/>
      <c r="Q162" s="455"/>
      <c r="R162" s="486"/>
      <c r="S162" s="517"/>
      <c r="T162" s="636"/>
      <c r="U162" s="1011"/>
      <c r="V162" s="1584"/>
      <c r="W162" s="1584"/>
      <c r="X162" s="1584"/>
      <c r="Y162" s="1585"/>
      <c r="AA162" s="1583"/>
      <c r="AB162" s="1583"/>
      <c r="AC162" s="1583"/>
      <c r="AD162" s="1583"/>
    </row>
    <row r="163" spans="1:30" ht="20" hidden="1" customHeight="1" thickBot="1">
      <c r="A163" s="1157"/>
      <c r="B163" s="1157"/>
      <c r="C163" s="1158"/>
      <c r="D163" s="1161"/>
      <c r="E163" s="1159"/>
      <c r="F163" s="1156">
        <v>125</v>
      </c>
      <c r="G163" s="1577"/>
      <c r="H163" s="1578"/>
      <c r="I163" s="775"/>
      <c r="J163" s="443"/>
      <c r="K163" s="444"/>
      <c r="L163" s="445">
        <f t="shared" si="7"/>
        <v>0</v>
      </c>
      <c r="M163" s="446"/>
      <c r="N163" s="446"/>
      <c r="O163" s="446"/>
      <c r="P163" s="446"/>
      <c r="Q163" s="455"/>
      <c r="R163" s="486"/>
      <c r="S163" s="517"/>
      <c r="T163" s="636"/>
      <c r="U163" s="1011"/>
      <c r="V163" s="1584"/>
      <c r="W163" s="1584"/>
      <c r="X163" s="1584"/>
      <c r="Y163" s="1585"/>
      <c r="AA163" s="1583"/>
      <c r="AB163" s="1583"/>
      <c r="AC163" s="1583"/>
      <c r="AD163" s="1583"/>
    </row>
    <row r="164" spans="1:30" ht="20" hidden="1" customHeight="1" thickBot="1">
      <c r="A164" s="1157"/>
      <c r="B164" s="1157"/>
      <c r="C164" s="1158"/>
      <c r="D164" s="1161"/>
      <c r="E164" s="1159"/>
      <c r="F164" s="1156">
        <v>126</v>
      </c>
      <c r="G164" s="1577"/>
      <c r="H164" s="1578"/>
      <c r="I164" s="775"/>
      <c r="J164" s="443"/>
      <c r="K164" s="444"/>
      <c r="L164" s="445">
        <f t="shared" si="7"/>
        <v>0</v>
      </c>
      <c r="M164" s="446"/>
      <c r="N164" s="446"/>
      <c r="O164" s="446"/>
      <c r="P164" s="446"/>
      <c r="Q164" s="455"/>
      <c r="R164" s="486"/>
      <c r="S164" s="517"/>
      <c r="T164" s="636"/>
      <c r="U164" s="1011"/>
      <c r="V164" s="1584"/>
      <c r="W164" s="1584"/>
      <c r="X164" s="1584"/>
      <c r="Y164" s="1585"/>
      <c r="AA164" s="1583"/>
      <c r="AB164" s="1583"/>
      <c r="AC164" s="1583"/>
      <c r="AD164" s="1583"/>
    </row>
    <row r="165" spans="1:30" ht="20" hidden="1" customHeight="1" thickBot="1">
      <c r="A165" s="1157"/>
      <c r="B165" s="1157"/>
      <c r="C165" s="1158"/>
      <c r="D165" s="1161"/>
      <c r="E165" s="1159"/>
      <c r="F165" s="1156">
        <v>127</v>
      </c>
      <c r="G165" s="1577"/>
      <c r="H165" s="1578"/>
      <c r="I165" s="775"/>
      <c r="J165" s="443"/>
      <c r="K165" s="444"/>
      <c r="L165" s="445">
        <f t="shared" si="7"/>
        <v>0</v>
      </c>
      <c r="M165" s="446"/>
      <c r="N165" s="446"/>
      <c r="O165" s="446"/>
      <c r="P165" s="446"/>
      <c r="Q165" s="455"/>
      <c r="R165" s="486"/>
      <c r="S165" s="517"/>
      <c r="T165" s="636"/>
      <c r="U165" s="1011"/>
      <c r="V165" s="1584"/>
      <c r="W165" s="1584"/>
      <c r="X165" s="1584"/>
      <c r="Y165" s="1585"/>
      <c r="AA165" s="1583"/>
      <c r="AB165" s="1583"/>
      <c r="AC165" s="1583"/>
      <c r="AD165" s="1583"/>
    </row>
    <row r="166" spans="1:30" ht="20" hidden="1" customHeight="1" thickBot="1">
      <c r="A166" s="1157"/>
      <c r="B166" s="1157"/>
      <c r="C166" s="1158"/>
      <c r="D166" s="1161"/>
      <c r="E166" s="1159"/>
      <c r="F166" s="1156">
        <v>128</v>
      </c>
      <c r="G166" s="1577"/>
      <c r="H166" s="1578"/>
      <c r="I166" s="775"/>
      <c r="J166" s="443"/>
      <c r="K166" s="444"/>
      <c r="L166" s="445">
        <f t="shared" si="7"/>
        <v>0</v>
      </c>
      <c r="M166" s="446"/>
      <c r="N166" s="446"/>
      <c r="O166" s="446"/>
      <c r="P166" s="446"/>
      <c r="Q166" s="455"/>
      <c r="R166" s="486"/>
      <c r="S166" s="517"/>
      <c r="T166" s="636"/>
      <c r="U166" s="1011"/>
      <c r="V166" s="1584"/>
      <c r="W166" s="1584"/>
      <c r="X166" s="1584"/>
      <c r="Y166" s="1585"/>
      <c r="AA166" s="1583"/>
      <c r="AB166" s="1583"/>
      <c r="AC166" s="1583"/>
      <c r="AD166" s="1583"/>
    </row>
    <row r="167" spans="1:30" ht="20" hidden="1" customHeight="1" thickBot="1">
      <c r="A167" s="1157"/>
      <c r="B167" s="1157"/>
      <c r="C167" s="1158"/>
      <c r="D167" s="1161"/>
      <c r="E167" s="1159"/>
      <c r="F167" s="1156">
        <v>129</v>
      </c>
      <c r="G167" s="1577"/>
      <c r="H167" s="1578"/>
      <c r="I167" s="775"/>
      <c r="J167" s="443"/>
      <c r="K167" s="444"/>
      <c r="L167" s="445">
        <f t="shared" si="7"/>
        <v>0</v>
      </c>
      <c r="M167" s="446"/>
      <c r="N167" s="446"/>
      <c r="O167" s="446"/>
      <c r="P167" s="446"/>
      <c r="Q167" s="455"/>
      <c r="R167" s="486"/>
      <c r="S167" s="517"/>
      <c r="T167" s="636"/>
      <c r="U167" s="1011"/>
      <c r="V167" s="1584"/>
      <c r="W167" s="1584"/>
      <c r="X167" s="1584"/>
      <c r="Y167" s="1585"/>
      <c r="AA167" s="1583"/>
      <c r="AB167" s="1583"/>
      <c r="AC167" s="1583"/>
      <c r="AD167" s="1583"/>
    </row>
    <row r="168" spans="1:30" ht="20" hidden="1" customHeight="1" thickBot="1">
      <c r="A168" s="1157"/>
      <c r="B168" s="1157"/>
      <c r="C168" s="1158"/>
      <c r="D168" s="1161"/>
      <c r="E168" s="1159"/>
      <c r="F168" s="1156">
        <v>130</v>
      </c>
      <c r="G168" s="1577"/>
      <c r="H168" s="1578"/>
      <c r="I168" s="775"/>
      <c r="J168" s="443"/>
      <c r="K168" s="444"/>
      <c r="L168" s="445">
        <f t="shared" si="7"/>
        <v>0</v>
      </c>
      <c r="M168" s="446"/>
      <c r="N168" s="446"/>
      <c r="O168" s="446"/>
      <c r="P168" s="446"/>
      <c r="Q168" s="455"/>
      <c r="R168" s="486"/>
      <c r="S168" s="517"/>
      <c r="T168" s="636"/>
      <c r="U168" s="1011"/>
      <c r="V168" s="1584"/>
      <c r="W168" s="1584"/>
      <c r="X168" s="1584"/>
      <c r="Y168" s="1585"/>
      <c r="AA168" s="1583"/>
      <c r="AB168" s="1583"/>
      <c r="AC168" s="1583"/>
      <c r="AD168" s="1583"/>
    </row>
    <row r="169" spans="1:30" ht="20" hidden="1" customHeight="1" thickBot="1">
      <c r="A169" s="1157"/>
      <c r="B169" s="1157"/>
      <c r="C169" s="1158"/>
      <c r="D169" s="1161"/>
      <c r="E169" s="1159"/>
      <c r="F169" s="1156">
        <v>131</v>
      </c>
      <c r="G169" s="1577"/>
      <c r="H169" s="1578"/>
      <c r="I169" s="775"/>
      <c r="J169" s="443"/>
      <c r="K169" s="444"/>
      <c r="L169" s="445">
        <f t="shared" ref="L169:L232" si="8">J169*K169</f>
        <v>0</v>
      </c>
      <c r="M169" s="446"/>
      <c r="N169" s="446"/>
      <c r="O169" s="446"/>
      <c r="P169" s="446"/>
      <c r="Q169" s="455"/>
      <c r="R169" s="486"/>
      <c r="S169" s="517"/>
      <c r="T169" s="636"/>
      <c r="U169" s="1011"/>
      <c r="V169" s="1584"/>
      <c r="W169" s="1584"/>
      <c r="X169" s="1584"/>
      <c r="Y169" s="1585"/>
      <c r="AA169" s="1583"/>
      <c r="AB169" s="1583"/>
      <c r="AC169" s="1583"/>
      <c r="AD169" s="1583"/>
    </row>
    <row r="170" spans="1:30" ht="20" hidden="1" customHeight="1" thickBot="1">
      <c r="A170" s="1157"/>
      <c r="B170" s="1157"/>
      <c r="C170" s="1158"/>
      <c r="D170" s="1161"/>
      <c r="E170" s="1159"/>
      <c r="F170" s="1156">
        <v>132</v>
      </c>
      <c r="G170" s="1577"/>
      <c r="H170" s="1578"/>
      <c r="I170" s="775"/>
      <c r="J170" s="443"/>
      <c r="K170" s="444"/>
      <c r="L170" s="445">
        <f t="shared" si="8"/>
        <v>0</v>
      </c>
      <c r="M170" s="446"/>
      <c r="N170" s="446"/>
      <c r="O170" s="446"/>
      <c r="P170" s="446"/>
      <c r="Q170" s="455"/>
      <c r="R170" s="486"/>
      <c r="S170" s="517"/>
      <c r="T170" s="636"/>
      <c r="U170" s="1011"/>
      <c r="V170" s="1584"/>
      <c r="W170" s="1584"/>
      <c r="X170" s="1584"/>
      <c r="Y170" s="1585"/>
      <c r="AA170" s="1583"/>
      <c r="AB170" s="1583"/>
      <c r="AC170" s="1583"/>
      <c r="AD170" s="1583"/>
    </row>
    <row r="171" spans="1:30" ht="20" hidden="1" customHeight="1" thickBot="1">
      <c r="A171" s="1157"/>
      <c r="B171" s="1157"/>
      <c r="C171" s="1158"/>
      <c r="D171" s="1161"/>
      <c r="E171" s="1159"/>
      <c r="F171" s="1156">
        <v>133</v>
      </c>
      <c r="G171" s="1577"/>
      <c r="H171" s="1578"/>
      <c r="I171" s="775"/>
      <c r="J171" s="443"/>
      <c r="K171" s="444"/>
      <c r="L171" s="445">
        <f t="shared" si="8"/>
        <v>0</v>
      </c>
      <c r="M171" s="446"/>
      <c r="N171" s="446"/>
      <c r="O171" s="446"/>
      <c r="P171" s="446"/>
      <c r="Q171" s="455"/>
      <c r="R171" s="486"/>
      <c r="S171" s="517"/>
      <c r="T171" s="636"/>
      <c r="U171" s="1011"/>
      <c r="V171" s="1584"/>
      <c r="W171" s="1584"/>
      <c r="X171" s="1584"/>
      <c r="Y171" s="1585"/>
      <c r="AA171" s="1583"/>
      <c r="AB171" s="1583"/>
      <c r="AC171" s="1583"/>
      <c r="AD171" s="1583"/>
    </row>
    <row r="172" spans="1:30" ht="20" hidden="1" customHeight="1" thickBot="1">
      <c r="A172" s="1157"/>
      <c r="B172" s="1157"/>
      <c r="C172" s="1158"/>
      <c r="D172" s="1161"/>
      <c r="E172" s="1159"/>
      <c r="F172" s="1156">
        <v>134</v>
      </c>
      <c r="G172" s="1577"/>
      <c r="H172" s="1578"/>
      <c r="I172" s="775"/>
      <c r="J172" s="443"/>
      <c r="K172" s="444"/>
      <c r="L172" s="445">
        <f t="shared" si="8"/>
        <v>0</v>
      </c>
      <c r="M172" s="446"/>
      <c r="N172" s="446"/>
      <c r="O172" s="446"/>
      <c r="P172" s="446"/>
      <c r="Q172" s="455"/>
      <c r="R172" s="486"/>
      <c r="S172" s="517"/>
      <c r="T172" s="636"/>
      <c r="U172" s="1011"/>
      <c r="V172" s="1584"/>
      <c r="W172" s="1584"/>
      <c r="X172" s="1584"/>
      <c r="Y172" s="1585"/>
      <c r="AA172" s="1583"/>
      <c r="AB172" s="1583"/>
      <c r="AC172" s="1583"/>
      <c r="AD172" s="1583"/>
    </row>
    <row r="173" spans="1:30" ht="20" hidden="1" customHeight="1" thickBot="1">
      <c r="A173" s="1157"/>
      <c r="B173" s="1157"/>
      <c r="C173" s="1158"/>
      <c r="D173" s="1161"/>
      <c r="E173" s="1159"/>
      <c r="F173" s="1156">
        <v>135</v>
      </c>
      <c r="G173" s="1577"/>
      <c r="H173" s="1578"/>
      <c r="I173" s="775"/>
      <c r="J173" s="443"/>
      <c r="K173" s="444"/>
      <c r="L173" s="445">
        <f t="shared" si="8"/>
        <v>0</v>
      </c>
      <c r="M173" s="446"/>
      <c r="N173" s="446"/>
      <c r="O173" s="446"/>
      <c r="P173" s="446"/>
      <c r="Q173" s="455"/>
      <c r="R173" s="486"/>
      <c r="S173" s="517"/>
      <c r="T173" s="636"/>
      <c r="U173" s="1011"/>
      <c r="V173" s="1584"/>
      <c r="W173" s="1584"/>
      <c r="X173" s="1584"/>
      <c r="Y173" s="1585"/>
      <c r="AA173" s="1583"/>
      <c r="AB173" s="1583"/>
      <c r="AC173" s="1583"/>
      <c r="AD173" s="1583"/>
    </row>
    <row r="174" spans="1:30" ht="20" hidden="1" customHeight="1" thickBot="1">
      <c r="A174" s="1157"/>
      <c r="B174" s="1157"/>
      <c r="C174" s="1158"/>
      <c r="D174" s="1161"/>
      <c r="E174" s="1159"/>
      <c r="F174" s="1156">
        <v>136</v>
      </c>
      <c r="G174" s="1577"/>
      <c r="H174" s="1578"/>
      <c r="I174" s="775"/>
      <c r="J174" s="443"/>
      <c r="K174" s="444"/>
      <c r="L174" s="445">
        <f t="shared" si="8"/>
        <v>0</v>
      </c>
      <c r="M174" s="446"/>
      <c r="N174" s="446"/>
      <c r="O174" s="446"/>
      <c r="P174" s="446"/>
      <c r="Q174" s="455"/>
      <c r="R174" s="486"/>
      <c r="S174" s="517"/>
      <c r="T174" s="636"/>
      <c r="U174" s="1011"/>
      <c r="V174" s="1584"/>
      <c r="W174" s="1584"/>
      <c r="X174" s="1584"/>
      <c r="Y174" s="1585"/>
      <c r="AA174" s="1583"/>
      <c r="AB174" s="1583"/>
      <c r="AC174" s="1583"/>
      <c r="AD174" s="1583"/>
    </row>
    <row r="175" spans="1:30" ht="20" hidden="1" customHeight="1" thickBot="1">
      <c r="A175" s="1157"/>
      <c r="B175" s="1157"/>
      <c r="C175" s="1158"/>
      <c r="D175" s="1161"/>
      <c r="E175" s="1159"/>
      <c r="F175" s="1156">
        <v>137</v>
      </c>
      <c r="G175" s="1577"/>
      <c r="H175" s="1578"/>
      <c r="I175" s="775"/>
      <c r="J175" s="443"/>
      <c r="K175" s="444"/>
      <c r="L175" s="445">
        <f t="shared" si="8"/>
        <v>0</v>
      </c>
      <c r="M175" s="446"/>
      <c r="N175" s="446"/>
      <c r="O175" s="446"/>
      <c r="P175" s="446"/>
      <c r="Q175" s="455"/>
      <c r="R175" s="486"/>
      <c r="S175" s="517"/>
      <c r="T175" s="636"/>
      <c r="U175" s="1011"/>
      <c r="V175" s="1584"/>
      <c r="W175" s="1584"/>
      <c r="X175" s="1584"/>
      <c r="Y175" s="1585"/>
      <c r="AA175" s="1583"/>
      <c r="AB175" s="1583"/>
      <c r="AC175" s="1583"/>
      <c r="AD175" s="1583"/>
    </row>
    <row r="176" spans="1:30" ht="20" hidden="1" customHeight="1" thickBot="1">
      <c r="A176" s="1157"/>
      <c r="B176" s="1157"/>
      <c r="C176" s="1158"/>
      <c r="D176" s="1161"/>
      <c r="E176" s="1159"/>
      <c r="F176" s="1156">
        <v>138</v>
      </c>
      <c r="G176" s="1577"/>
      <c r="H176" s="1578"/>
      <c r="I176" s="775"/>
      <c r="J176" s="443"/>
      <c r="K176" s="444"/>
      <c r="L176" s="445">
        <f t="shared" si="8"/>
        <v>0</v>
      </c>
      <c r="M176" s="446"/>
      <c r="N176" s="446"/>
      <c r="O176" s="446"/>
      <c r="P176" s="446"/>
      <c r="Q176" s="455"/>
      <c r="R176" s="486"/>
      <c r="S176" s="517"/>
      <c r="T176" s="636"/>
      <c r="U176" s="1011"/>
      <c r="V176" s="1584"/>
      <c r="W176" s="1584"/>
      <c r="X176" s="1584"/>
      <c r="Y176" s="1585"/>
      <c r="AA176" s="1583"/>
      <c r="AB176" s="1583"/>
      <c r="AC176" s="1583"/>
      <c r="AD176" s="1583"/>
    </row>
    <row r="177" spans="1:30" ht="20" hidden="1" customHeight="1" thickBot="1">
      <c r="A177" s="1157"/>
      <c r="B177" s="1157"/>
      <c r="C177" s="1158"/>
      <c r="D177" s="1161"/>
      <c r="E177" s="1159"/>
      <c r="F177" s="1156">
        <v>139</v>
      </c>
      <c r="G177" s="1577"/>
      <c r="H177" s="1578"/>
      <c r="I177" s="775"/>
      <c r="J177" s="443"/>
      <c r="K177" s="444"/>
      <c r="L177" s="445">
        <f t="shared" si="8"/>
        <v>0</v>
      </c>
      <c r="M177" s="446"/>
      <c r="N177" s="446"/>
      <c r="O177" s="446"/>
      <c r="P177" s="446"/>
      <c r="Q177" s="455"/>
      <c r="R177" s="486"/>
      <c r="S177" s="517"/>
      <c r="T177" s="636"/>
      <c r="U177" s="1011"/>
      <c r="V177" s="1584"/>
      <c r="W177" s="1584"/>
      <c r="X177" s="1584"/>
      <c r="Y177" s="1585"/>
      <c r="AA177" s="1583"/>
      <c r="AB177" s="1583"/>
      <c r="AC177" s="1583"/>
      <c r="AD177" s="1583"/>
    </row>
    <row r="178" spans="1:30" ht="20" hidden="1" customHeight="1" thickBot="1">
      <c r="A178" s="1157"/>
      <c r="B178" s="1157"/>
      <c r="C178" s="1158"/>
      <c r="D178" s="1161"/>
      <c r="E178" s="1159"/>
      <c r="F178" s="1156">
        <v>140</v>
      </c>
      <c r="G178" s="1577"/>
      <c r="H178" s="1578"/>
      <c r="I178" s="775"/>
      <c r="J178" s="443"/>
      <c r="K178" s="444"/>
      <c r="L178" s="445">
        <f t="shared" si="8"/>
        <v>0</v>
      </c>
      <c r="M178" s="446"/>
      <c r="N178" s="446"/>
      <c r="O178" s="446"/>
      <c r="P178" s="446"/>
      <c r="Q178" s="455"/>
      <c r="R178" s="486"/>
      <c r="S178" s="517"/>
      <c r="T178" s="636"/>
      <c r="U178" s="1011"/>
      <c r="V178" s="1584"/>
      <c r="W178" s="1584"/>
      <c r="X178" s="1584"/>
      <c r="Y178" s="1585"/>
      <c r="AA178" s="1583"/>
      <c r="AB178" s="1583"/>
      <c r="AC178" s="1583"/>
      <c r="AD178" s="1583"/>
    </row>
    <row r="179" spans="1:30" ht="20" hidden="1" customHeight="1" thickBot="1">
      <c r="A179" s="1157"/>
      <c r="B179" s="1157"/>
      <c r="C179" s="1158"/>
      <c r="D179" s="1161"/>
      <c r="E179" s="1159"/>
      <c r="F179" s="1156">
        <v>141</v>
      </c>
      <c r="G179" s="1577"/>
      <c r="H179" s="1578"/>
      <c r="I179" s="775"/>
      <c r="J179" s="443"/>
      <c r="K179" s="444"/>
      <c r="L179" s="445">
        <f t="shared" si="8"/>
        <v>0</v>
      </c>
      <c r="M179" s="446"/>
      <c r="N179" s="446"/>
      <c r="O179" s="446"/>
      <c r="P179" s="446"/>
      <c r="Q179" s="455"/>
      <c r="R179" s="486"/>
      <c r="S179" s="517"/>
      <c r="T179" s="636"/>
      <c r="U179" s="1011"/>
      <c r="V179" s="1584"/>
      <c r="W179" s="1584"/>
      <c r="X179" s="1584"/>
      <c r="Y179" s="1585"/>
      <c r="AA179" s="1583"/>
      <c r="AB179" s="1583"/>
      <c r="AC179" s="1583"/>
      <c r="AD179" s="1583"/>
    </row>
    <row r="180" spans="1:30" ht="20" hidden="1" customHeight="1" thickBot="1">
      <c r="A180" s="1157"/>
      <c r="B180" s="1157"/>
      <c r="C180" s="1158"/>
      <c r="D180" s="1161"/>
      <c r="E180" s="1159"/>
      <c r="F180" s="1156">
        <v>142</v>
      </c>
      <c r="G180" s="1577"/>
      <c r="H180" s="1578"/>
      <c r="I180" s="775"/>
      <c r="J180" s="443"/>
      <c r="K180" s="444"/>
      <c r="L180" s="445">
        <f t="shared" si="8"/>
        <v>0</v>
      </c>
      <c r="M180" s="446"/>
      <c r="N180" s="446"/>
      <c r="O180" s="446"/>
      <c r="P180" s="446"/>
      <c r="Q180" s="455"/>
      <c r="R180" s="486"/>
      <c r="S180" s="517"/>
      <c r="T180" s="636"/>
      <c r="U180" s="1011"/>
      <c r="V180" s="1584"/>
      <c r="W180" s="1584"/>
      <c r="X180" s="1584"/>
      <c r="Y180" s="1585"/>
      <c r="AA180" s="1583"/>
      <c r="AB180" s="1583"/>
      <c r="AC180" s="1583"/>
      <c r="AD180" s="1583"/>
    </row>
    <row r="181" spans="1:30" ht="20" hidden="1" customHeight="1" thickBot="1">
      <c r="A181" s="1157"/>
      <c r="B181" s="1157"/>
      <c r="C181" s="1158"/>
      <c r="D181" s="1161"/>
      <c r="E181" s="1159"/>
      <c r="F181" s="1156">
        <v>143</v>
      </c>
      <c r="G181" s="1577"/>
      <c r="H181" s="1578"/>
      <c r="I181" s="775"/>
      <c r="J181" s="443"/>
      <c r="K181" s="444"/>
      <c r="L181" s="445">
        <f t="shared" si="8"/>
        <v>0</v>
      </c>
      <c r="M181" s="446"/>
      <c r="N181" s="446"/>
      <c r="O181" s="446"/>
      <c r="P181" s="446"/>
      <c r="Q181" s="455"/>
      <c r="R181" s="486"/>
      <c r="S181" s="517"/>
      <c r="T181" s="636"/>
      <c r="U181" s="1011"/>
      <c r="V181" s="1584"/>
      <c r="W181" s="1584"/>
      <c r="X181" s="1584"/>
      <c r="Y181" s="1585"/>
      <c r="AA181" s="1583"/>
      <c r="AB181" s="1583"/>
      <c r="AC181" s="1583"/>
      <c r="AD181" s="1583"/>
    </row>
    <row r="182" spans="1:30" ht="20" hidden="1" customHeight="1" thickBot="1">
      <c r="A182" s="1157"/>
      <c r="B182" s="1157"/>
      <c r="C182" s="1158"/>
      <c r="D182" s="1161"/>
      <c r="E182" s="1159"/>
      <c r="F182" s="1156">
        <v>144</v>
      </c>
      <c r="G182" s="1577"/>
      <c r="H182" s="1578"/>
      <c r="I182" s="775"/>
      <c r="J182" s="443"/>
      <c r="K182" s="444"/>
      <c r="L182" s="445">
        <f t="shared" si="8"/>
        <v>0</v>
      </c>
      <c r="M182" s="446"/>
      <c r="N182" s="446"/>
      <c r="O182" s="446"/>
      <c r="P182" s="446"/>
      <c r="Q182" s="455"/>
      <c r="R182" s="486"/>
      <c r="S182" s="517"/>
      <c r="T182" s="636"/>
      <c r="U182" s="1011"/>
      <c r="V182" s="1584"/>
      <c r="W182" s="1584"/>
      <c r="X182" s="1584"/>
      <c r="Y182" s="1585"/>
      <c r="AA182" s="1583"/>
      <c r="AB182" s="1583"/>
      <c r="AC182" s="1583"/>
      <c r="AD182" s="1583"/>
    </row>
    <row r="183" spans="1:30" ht="20" hidden="1" customHeight="1" thickBot="1">
      <c r="A183" s="1157"/>
      <c r="B183" s="1157"/>
      <c r="C183" s="1158"/>
      <c r="D183" s="1161"/>
      <c r="E183" s="1159"/>
      <c r="F183" s="1156">
        <v>145</v>
      </c>
      <c r="G183" s="1577"/>
      <c r="H183" s="1578"/>
      <c r="I183" s="775"/>
      <c r="J183" s="443"/>
      <c r="K183" s="444"/>
      <c r="L183" s="445">
        <f t="shared" si="8"/>
        <v>0</v>
      </c>
      <c r="M183" s="446"/>
      <c r="N183" s="446"/>
      <c r="O183" s="446"/>
      <c r="P183" s="446"/>
      <c r="Q183" s="455"/>
      <c r="R183" s="486"/>
      <c r="S183" s="517"/>
      <c r="T183" s="636"/>
      <c r="U183" s="1011"/>
      <c r="V183" s="1584"/>
      <c r="W183" s="1584"/>
      <c r="X183" s="1584"/>
      <c r="Y183" s="1585"/>
      <c r="AA183" s="1583"/>
      <c r="AB183" s="1583"/>
      <c r="AC183" s="1583"/>
      <c r="AD183" s="1583"/>
    </row>
    <row r="184" spans="1:30" ht="20" hidden="1" customHeight="1" thickBot="1">
      <c r="A184" s="1157"/>
      <c r="B184" s="1157"/>
      <c r="C184" s="1158"/>
      <c r="D184" s="1161"/>
      <c r="E184" s="1159"/>
      <c r="F184" s="1156">
        <v>146</v>
      </c>
      <c r="G184" s="1577"/>
      <c r="H184" s="1578"/>
      <c r="I184" s="775"/>
      <c r="J184" s="443"/>
      <c r="K184" s="444"/>
      <c r="L184" s="445">
        <f t="shared" si="8"/>
        <v>0</v>
      </c>
      <c r="M184" s="446"/>
      <c r="N184" s="446"/>
      <c r="O184" s="446"/>
      <c r="P184" s="446"/>
      <c r="Q184" s="455"/>
      <c r="R184" s="486"/>
      <c r="S184" s="517"/>
      <c r="T184" s="636"/>
      <c r="U184" s="1011"/>
      <c r="V184" s="1584"/>
      <c r="W184" s="1584"/>
      <c r="X184" s="1584"/>
      <c r="Y184" s="1585"/>
      <c r="AA184" s="1583"/>
      <c r="AB184" s="1583"/>
      <c r="AC184" s="1583"/>
      <c r="AD184" s="1583"/>
    </row>
    <row r="185" spans="1:30" ht="20" hidden="1" customHeight="1" thickBot="1">
      <c r="A185" s="1157"/>
      <c r="B185" s="1157"/>
      <c r="C185" s="1158"/>
      <c r="D185" s="1161"/>
      <c r="E185" s="1159"/>
      <c r="F185" s="1156">
        <v>147</v>
      </c>
      <c r="G185" s="1577"/>
      <c r="H185" s="1578"/>
      <c r="I185" s="775"/>
      <c r="J185" s="443"/>
      <c r="K185" s="444"/>
      <c r="L185" s="445">
        <f t="shared" si="8"/>
        <v>0</v>
      </c>
      <c r="M185" s="446"/>
      <c r="N185" s="446"/>
      <c r="O185" s="446"/>
      <c r="P185" s="446"/>
      <c r="Q185" s="455"/>
      <c r="R185" s="486"/>
      <c r="S185" s="517"/>
      <c r="T185" s="636"/>
      <c r="U185" s="1011"/>
      <c r="V185" s="1584"/>
      <c r="W185" s="1584"/>
      <c r="X185" s="1584"/>
      <c r="Y185" s="1585"/>
      <c r="AA185" s="1583"/>
      <c r="AB185" s="1583"/>
      <c r="AC185" s="1583"/>
      <c r="AD185" s="1583"/>
    </row>
    <row r="186" spans="1:30" ht="20" hidden="1" customHeight="1" thickBot="1">
      <c r="A186" s="1157"/>
      <c r="B186" s="1157"/>
      <c r="C186" s="1158"/>
      <c r="D186" s="1161"/>
      <c r="E186" s="1159"/>
      <c r="F186" s="1156">
        <v>148</v>
      </c>
      <c r="G186" s="1577"/>
      <c r="H186" s="1578"/>
      <c r="I186" s="775"/>
      <c r="J186" s="443"/>
      <c r="K186" s="444"/>
      <c r="L186" s="445">
        <f t="shared" si="8"/>
        <v>0</v>
      </c>
      <c r="M186" s="446"/>
      <c r="N186" s="446"/>
      <c r="O186" s="446"/>
      <c r="P186" s="446"/>
      <c r="Q186" s="455"/>
      <c r="R186" s="486"/>
      <c r="S186" s="517"/>
      <c r="T186" s="636"/>
      <c r="U186" s="1011"/>
      <c r="V186" s="1584"/>
      <c r="W186" s="1584"/>
      <c r="X186" s="1584"/>
      <c r="Y186" s="1585"/>
      <c r="AA186" s="1583"/>
      <c r="AB186" s="1583"/>
      <c r="AC186" s="1583"/>
      <c r="AD186" s="1583"/>
    </row>
    <row r="187" spans="1:30" ht="20" hidden="1" customHeight="1" thickBot="1">
      <c r="A187" s="1157"/>
      <c r="B187" s="1157"/>
      <c r="C187" s="1158"/>
      <c r="D187" s="1161"/>
      <c r="E187" s="1159"/>
      <c r="F187" s="1156">
        <v>149</v>
      </c>
      <c r="G187" s="1577"/>
      <c r="H187" s="1578"/>
      <c r="I187" s="775"/>
      <c r="J187" s="443"/>
      <c r="K187" s="444"/>
      <c r="L187" s="445">
        <f t="shared" si="8"/>
        <v>0</v>
      </c>
      <c r="M187" s="446"/>
      <c r="N187" s="446"/>
      <c r="O187" s="446"/>
      <c r="P187" s="446"/>
      <c r="Q187" s="455"/>
      <c r="R187" s="486"/>
      <c r="S187" s="517"/>
      <c r="T187" s="636"/>
      <c r="U187" s="1011"/>
      <c r="V187" s="1584"/>
      <c r="W187" s="1584"/>
      <c r="X187" s="1584"/>
      <c r="Y187" s="1585"/>
      <c r="AA187" s="1583"/>
      <c r="AB187" s="1583"/>
      <c r="AC187" s="1583"/>
      <c r="AD187" s="1583"/>
    </row>
    <row r="188" spans="1:30" ht="20" hidden="1" customHeight="1" thickBot="1">
      <c r="A188" s="1157"/>
      <c r="B188" s="1157"/>
      <c r="C188" s="1158"/>
      <c r="D188" s="1161"/>
      <c r="E188" s="1159"/>
      <c r="F188" s="1156">
        <v>150</v>
      </c>
      <c r="G188" s="1577"/>
      <c r="H188" s="1578"/>
      <c r="I188" s="775"/>
      <c r="J188" s="443"/>
      <c r="K188" s="444"/>
      <c r="L188" s="445">
        <f t="shared" si="8"/>
        <v>0</v>
      </c>
      <c r="M188" s="446"/>
      <c r="N188" s="446"/>
      <c r="O188" s="446"/>
      <c r="P188" s="446"/>
      <c r="Q188" s="455"/>
      <c r="R188" s="486"/>
      <c r="S188" s="517"/>
      <c r="T188" s="636"/>
      <c r="U188" s="1011"/>
      <c r="V188" s="1584"/>
      <c r="W188" s="1584"/>
      <c r="X188" s="1584"/>
      <c r="Y188" s="1585"/>
      <c r="AA188" s="1583"/>
      <c r="AB188" s="1583"/>
      <c r="AC188" s="1583"/>
      <c r="AD188" s="1583"/>
    </row>
    <row r="189" spans="1:30" ht="20" hidden="1" customHeight="1" thickBot="1">
      <c r="A189" s="1157"/>
      <c r="B189" s="1157"/>
      <c r="C189" s="1158"/>
      <c r="D189" s="1161"/>
      <c r="E189" s="1159"/>
      <c r="F189" s="1156">
        <v>151</v>
      </c>
      <c r="G189" s="1577"/>
      <c r="H189" s="1578"/>
      <c r="I189" s="775"/>
      <c r="J189" s="443"/>
      <c r="K189" s="444"/>
      <c r="L189" s="445">
        <f t="shared" si="8"/>
        <v>0</v>
      </c>
      <c r="M189" s="446"/>
      <c r="N189" s="446"/>
      <c r="O189" s="446"/>
      <c r="P189" s="446"/>
      <c r="Q189" s="455"/>
      <c r="R189" s="486"/>
      <c r="S189" s="517"/>
      <c r="T189" s="636"/>
      <c r="U189" s="1011"/>
      <c r="V189" s="1584"/>
      <c r="W189" s="1584"/>
      <c r="X189" s="1584"/>
      <c r="Y189" s="1585"/>
      <c r="AA189" s="1583"/>
      <c r="AB189" s="1583"/>
      <c r="AC189" s="1583"/>
      <c r="AD189" s="1583"/>
    </row>
    <row r="190" spans="1:30" ht="20" hidden="1" customHeight="1" thickBot="1">
      <c r="A190" s="1157"/>
      <c r="B190" s="1157"/>
      <c r="C190" s="1158"/>
      <c r="D190" s="1161"/>
      <c r="E190" s="1159"/>
      <c r="F190" s="1156">
        <v>152</v>
      </c>
      <c r="G190" s="1577"/>
      <c r="H190" s="1578"/>
      <c r="I190" s="775"/>
      <c r="J190" s="443"/>
      <c r="K190" s="444"/>
      <c r="L190" s="445">
        <f t="shared" si="8"/>
        <v>0</v>
      </c>
      <c r="M190" s="446"/>
      <c r="N190" s="446"/>
      <c r="O190" s="446"/>
      <c r="P190" s="446"/>
      <c r="Q190" s="455"/>
      <c r="R190" s="486"/>
      <c r="S190" s="517"/>
      <c r="T190" s="636"/>
      <c r="U190" s="1011"/>
      <c r="V190" s="1584"/>
      <c r="W190" s="1584"/>
      <c r="X190" s="1584"/>
      <c r="Y190" s="1585"/>
      <c r="AA190" s="1583"/>
      <c r="AB190" s="1583"/>
      <c r="AC190" s="1583"/>
      <c r="AD190" s="1583"/>
    </row>
    <row r="191" spans="1:30" ht="20" hidden="1" customHeight="1" thickBot="1">
      <c r="A191" s="1157"/>
      <c r="B191" s="1157"/>
      <c r="C191" s="1158"/>
      <c r="D191" s="1161"/>
      <c r="E191" s="1159"/>
      <c r="F191" s="1156">
        <v>153</v>
      </c>
      <c r="G191" s="1577"/>
      <c r="H191" s="1578"/>
      <c r="I191" s="775"/>
      <c r="J191" s="443"/>
      <c r="K191" s="444"/>
      <c r="L191" s="445">
        <f t="shared" si="8"/>
        <v>0</v>
      </c>
      <c r="M191" s="446"/>
      <c r="N191" s="446"/>
      <c r="O191" s="446"/>
      <c r="P191" s="446"/>
      <c r="Q191" s="455"/>
      <c r="R191" s="486"/>
      <c r="S191" s="517"/>
      <c r="T191" s="636"/>
      <c r="U191" s="1011"/>
      <c r="V191" s="1584"/>
      <c r="W191" s="1584"/>
      <c r="X191" s="1584"/>
      <c r="Y191" s="1585"/>
      <c r="AA191" s="1583"/>
      <c r="AB191" s="1583"/>
      <c r="AC191" s="1583"/>
      <c r="AD191" s="1583"/>
    </row>
    <row r="192" spans="1:30" ht="20" hidden="1" customHeight="1" thickBot="1">
      <c r="A192" s="1157"/>
      <c r="B192" s="1157"/>
      <c r="C192" s="1158"/>
      <c r="D192" s="1161"/>
      <c r="E192" s="1159"/>
      <c r="F192" s="1156">
        <v>154</v>
      </c>
      <c r="G192" s="1577"/>
      <c r="H192" s="1578"/>
      <c r="I192" s="775"/>
      <c r="J192" s="443"/>
      <c r="K192" s="444"/>
      <c r="L192" s="445">
        <f t="shared" si="8"/>
        <v>0</v>
      </c>
      <c r="M192" s="446"/>
      <c r="N192" s="446"/>
      <c r="O192" s="446"/>
      <c r="P192" s="446"/>
      <c r="Q192" s="455"/>
      <c r="R192" s="486"/>
      <c r="S192" s="517"/>
      <c r="T192" s="636"/>
      <c r="U192" s="1011"/>
      <c r="V192" s="1584"/>
      <c r="W192" s="1584"/>
      <c r="X192" s="1584"/>
      <c r="Y192" s="1585"/>
      <c r="AA192" s="1583"/>
      <c r="AB192" s="1583"/>
      <c r="AC192" s="1583"/>
      <c r="AD192" s="1583"/>
    </row>
    <row r="193" spans="1:30" ht="20" hidden="1" customHeight="1" thickBot="1">
      <c r="A193" s="1157"/>
      <c r="B193" s="1157"/>
      <c r="C193" s="1158"/>
      <c r="D193" s="1161"/>
      <c r="E193" s="1159"/>
      <c r="F193" s="1156">
        <v>155</v>
      </c>
      <c r="G193" s="1577"/>
      <c r="H193" s="1578"/>
      <c r="I193" s="775"/>
      <c r="J193" s="443"/>
      <c r="K193" s="444"/>
      <c r="L193" s="445">
        <f t="shared" si="8"/>
        <v>0</v>
      </c>
      <c r="M193" s="446"/>
      <c r="N193" s="446"/>
      <c r="O193" s="446"/>
      <c r="P193" s="446"/>
      <c r="Q193" s="455"/>
      <c r="R193" s="486"/>
      <c r="S193" s="517"/>
      <c r="T193" s="636"/>
      <c r="U193" s="1011"/>
      <c r="V193" s="1584"/>
      <c r="W193" s="1584"/>
      <c r="X193" s="1584"/>
      <c r="Y193" s="1585"/>
      <c r="AA193" s="1583"/>
      <c r="AB193" s="1583"/>
      <c r="AC193" s="1583"/>
      <c r="AD193" s="1583"/>
    </row>
    <row r="194" spans="1:30" ht="20" hidden="1" customHeight="1" thickBot="1">
      <c r="A194" s="1157"/>
      <c r="B194" s="1157"/>
      <c r="C194" s="1158"/>
      <c r="D194" s="1161"/>
      <c r="E194" s="1159"/>
      <c r="F194" s="1156">
        <v>156</v>
      </c>
      <c r="G194" s="1577"/>
      <c r="H194" s="1578"/>
      <c r="I194" s="775"/>
      <c r="J194" s="443"/>
      <c r="K194" s="444"/>
      <c r="L194" s="445">
        <f t="shared" si="8"/>
        <v>0</v>
      </c>
      <c r="M194" s="446"/>
      <c r="N194" s="446"/>
      <c r="O194" s="446"/>
      <c r="P194" s="446"/>
      <c r="Q194" s="455"/>
      <c r="R194" s="486"/>
      <c r="S194" s="517"/>
      <c r="T194" s="636"/>
      <c r="U194" s="1011"/>
      <c r="V194" s="1584"/>
      <c r="W194" s="1584"/>
      <c r="X194" s="1584"/>
      <c r="Y194" s="1585"/>
      <c r="AA194" s="1583"/>
      <c r="AB194" s="1583"/>
      <c r="AC194" s="1583"/>
      <c r="AD194" s="1583"/>
    </row>
    <row r="195" spans="1:30" ht="20" hidden="1" customHeight="1" thickBot="1">
      <c r="A195" s="1157"/>
      <c r="B195" s="1157"/>
      <c r="C195" s="1158"/>
      <c r="D195" s="1161"/>
      <c r="E195" s="1159"/>
      <c r="F195" s="1156">
        <v>157</v>
      </c>
      <c r="G195" s="1577"/>
      <c r="H195" s="1578"/>
      <c r="I195" s="775"/>
      <c r="J195" s="443"/>
      <c r="K195" s="444"/>
      <c r="L195" s="445">
        <f t="shared" si="8"/>
        <v>0</v>
      </c>
      <c r="M195" s="446"/>
      <c r="N195" s="446"/>
      <c r="O195" s="446"/>
      <c r="P195" s="446"/>
      <c r="Q195" s="455"/>
      <c r="R195" s="486"/>
      <c r="S195" s="517"/>
      <c r="T195" s="636"/>
      <c r="U195" s="1011"/>
      <c r="V195" s="1584"/>
      <c r="W195" s="1584"/>
      <c r="X195" s="1584"/>
      <c r="Y195" s="1585"/>
      <c r="AA195" s="1583"/>
      <c r="AB195" s="1583"/>
      <c r="AC195" s="1583"/>
      <c r="AD195" s="1583"/>
    </row>
    <row r="196" spans="1:30" ht="20" hidden="1" customHeight="1" thickBot="1">
      <c r="A196" s="1157"/>
      <c r="B196" s="1157"/>
      <c r="C196" s="1158"/>
      <c r="D196" s="1161"/>
      <c r="E196" s="1159"/>
      <c r="F196" s="1156">
        <v>158</v>
      </c>
      <c r="G196" s="1577"/>
      <c r="H196" s="1578"/>
      <c r="I196" s="775"/>
      <c r="J196" s="443"/>
      <c r="K196" s="444"/>
      <c r="L196" s="445">
        <f t="shared" si="8"/>
        <v>0</v>
      </c>
      <c r="M196" s="446"/>
      <c r="N196" s="446"/>
      <c r="O196" s="446"/>
      <c r="P196" s="446"/>
      <c r="Q196" s="455"/>
      <c r="R196" s="486"/>
      <c r="S196" s="517"/>
      <c r="T196" s="636"/>
      <c r="U196" s="1011"/>
      <c r="V196" s="1584"/>
      <c r="W196" s="1584"/>
      <c r="X196" s="1584"/>
      <c r="Y196" s="1585"/>
      <c r="AA196" s="1583"/>
      <c r="AB196" s="1583"/>
      <c r="AC196" s="1583"/>
      <c r="AD196" s="1583"/>
    </row>
    <row r="197" spans="1:30" ht="20" hidden="1" customHeight="1" thickBot="1">
      <c r="A197" s="1157"/>
      <c r="B197" s="1157"/>
      <c r="C197" s="1158"/>
      <c r="D197" s="1161"/>
      <c r="E197" s="1159"/>
      <c r="F197" s="1156">
        <v>159</v>
      </c>
      <c r="G197" s="1577"/>
      <c r="H197" s="1578"/>
      <c r="I197" s="775"/>
      <c r="J197" s="443"/>
      <c r="K197" s="444"/>
      <c r="L197" s="445">
        <f t="shared" si="8"/>
        <v>0</v>
      </c>
      <c r="M197" s="446"/>
      <c r="N197" s="446"/>
      <c r="O197" s="446"/>
      <c r="P197" s="446"/>
      <c r="Q197" s="455"/>
      <c r="R197" s="486"/>
      <c r="S197" s="517"/>
      <c r="T197" s="636"/>
      <c r="U197" s="1011"/>
      <c r="V197" s="1584"/>
      <c r="W197" s="1584"/>
      <c r="X197" s="1584"/>
      <c r="Y197" s="1585"/>
      <c r="AA197" s="1583"/>
      <c r="AB197" s="1583"/>
      <c r="AC197" s="1583"/>
      <c r="AD197" s="1583"/>
    </row>
    <row r="198" spans="1:30" ht="20" hidden="1" customHeight="1" thickBot="1">
      <c r="A198" s="1157"/>
      <c r="B198" s="1157"/>
      <c r="C198" s="1158"/>
      <c r="D198" s="1161"/>
      <c r="E198" s="1159"/>
      <c r="F198" s="1156">
        <v>160</v>
      </c>
      <c r="G198" s="1577"/>
      <c r="H198" s="1578"/>
      <c r="I198" s="775"/>
      <c r="J198" s="443"/>
      <c r="K198" s="444"/>
      <c r="L198" s="445">
        <f t="shared" si="8"/>
        <v>0</v>
      </c>
      <c r="M198" s="446"/>
      <c r="N198" s="446"/>
      <c r="O198" s="446"/>
      <c r="P198" s="446"/>
      <c r="Q198" s="455"/>
      <c r="R198" s="486"/>
      <c r="S198" s="517"/>
      <c r="T198" s="636"/>
      <c r="U198" s="1011"/>
      <c r="V198" s="1584"/>
      <c r="W198" s="1584"/>
      <c r="X198" s="1584"/>
      <c r="Y198" s="1585"/>
      <c r="AA198" s="1583"/>
      <c r="AB198" s="1583"/>
      <c r="AC198" s="1583"/>
      <c r="AD198" s="1583"/>
    </row>
    <row r="199" spans="1:30" ht="20" hidden="1" customHeight="1" thickBot="1">
      <c r="A199" s="1157"/>
      <c r="B199" s="1157"/>
      <c r="C199" s="1158"/>
      <c r="D199" s="1161"/>
      <c r="E199" s="1159"/>
      <c r="F199" s="1156">
        <v>161</v>
      </c>
      <c r="G199" s="1577"/>
      <c r="H199" s="1578"/>
      <c r="I199" s="775"/>
      <c r="J199" s="443"/>
      <c r="K199" s="444"/>
      <c r="L199" s="445">
        <f t="shared" si="8"/>
        <v>0</v>
      </c>
      <c r="M199" s="446"/>
      <c r="N199" s="446"/>
      <c r="O199" s="446"/>
      <c r="P199" s="446"/>
      <c r="Q199" s="455"/>
      <c r="R199" s="486"/>
      <c r="S199" s="517"/>
      <c r="T199" s="636"/>
      <c r="U199" s="1011"/>
      <c r="V199" s="1584"/>
      <c r="W199" s="1584"/>
      <c r="X199" s="1584"/>
      <c r="Y199" s="1585"/>
      <c r="AA199" s="1583"/>
      <c r="AB199" s="1583"/>
      <c r="AC199" s="1583"/>
      <c r="AD199" s="1583"/>
    </row>
    <row r="200" spans="1:30" ht="20" hidden="1" customHeight="1" thickBot="1">
      <c r="A200" s="1157"/>
      <c r="B200" s="1157"/>
      <c r="C200" s="1158"/>
      <c r="D200" s="1161"/>
      <c r="E200" s="1159"/>
      <c r="F200" s="1156">
        <v>162</v>
      </c>
      <c r="G200" s="1577"/>
      <c r="H200" s="1578"/>
      <c r="I200" s="775"/>
      <c r="J200" s="443"/>
      <c r="K200" s="444"/>
      <c r="L200" s="445">
        <f t="shared" si="8"/>
        <v>0</v>
      </c>
      <c r="M200" s="446"/>
      <c r="N200" s="446"/>
      <c r="O200" s="446"/>
      <c r="P200" s="446"/>
      <c r="Q200" s="455"/>
      <c r="R200" s="486"/>
      <c r="S200" s="517"/>
      <c r="T200" s="636"/>
      <c r="U200" s="1011"/>
      <c r="V200" s="1584"/>
      <c r="W200" s="1584"/>
      <c r="X200" s="1584"/>
      <c r="Y200" s="1585"/>
      <c r="AA200" s="1583"/>
      <c r="AB200" s="1583"/>
      <c r="AC200" s="1583"/>
      <c r="AD200" s="1583"/>
    </row>
    <row r="201" spans="1:30" ht="20" hidden="1" customHeight="1" thickBot="1">
      <c r="A201" s="1157"/>
      <c r="B201" s="1157"/>
      <c r="C201" s="1158"/>
      <c r="D201" s="1161"/>
      <c r="E201" s="1159"/>
      <c r="F201" s="1156">
        <v>163</v>
      </c>
      <c r="G201" s="1577"/>
      <c r="H201" s="1578"/>
      <c r="I201" s="775"/>
      <c r="J201" s="443"/>
      <c r="K201" s="444"/>
      <c r="L201" s="445">
        <f t="shared" si="8"/>
        <v>0</v>
      </c>
      <c r="M201" s="446"/>
      <c r="N201" s="446"/>
      <c r="O201" s="446"/>
      <c r="P201" s="446"/>
      <c r="Q201" s="455"/>
      <c r="R201" s="486"/>
      <c r="S201" s="517"/>
      <c r="T201" s="636"/>
      <c r="U201" s="1011"/>
      <c r="V201" s="1584"/>
      <c r="W201" s="1584"/>
      <c r="X201" s="1584"/>
      <c r="Y201" s="1585"/>
      <c r="AA201" s="1583"/>
      <c r="AB201" s="1583"/>
      <c r="AC201" s="1583"/>
      <c r="AD201" s="1583"/>
    </row>
    <row r="202" spans="1:30" ht="20" hidden="1" customHeight="1" thickBot="1">
      <c r="A202" s="1157"/>
      <c r="B202" s="1157"/>
      <c r="C202" s="1158"/>
      <c r="D202" s="1161"/>
      <c r="E202" s="1159"/>
      <c r="F202" s="1156">
        <v>164</v>
      </c>
      <c r="G202" s="1577"/>
      <c r="H202" s="1578"/>
      <c r="I202" s="775"/>
      <c r="J202" s="443"/>
      <c r="K202" s="444"/>
      <c r="L202" s="445">
        <f t="shared" si="8"/>
        <v>0</v>
      </c>
      <c r="M202" s="446"/>
      <c r="N202" s="446"/>
      <c r="O202" s="446"/>
      <c r="P202" s="446"/>
      <c r="Q202" s="455"/>
      <c r="R202" s="486"/>
      <c r="S202" s="517"/>
      <c r="T202" s="636"/>
      <c r="U202" s="1011"/>
      <c r="V202" s="1584"/>
      <c r="W202" s="1584"/>
      <c r="X202" s="1584"/>
      <c r="Y202" s="1585"/>
      <c r="AA202" s="1583"/>
      <c r="AB202" s="1583"/>
      <c r="AC202" s="1583"/>
      <c r="AD202" s="1583"/>
    </row>
    <row r="203" spans="1:30" ht="20" hidden="1" customHeight="1" thickBot="1">
      <c r="A203" s="1157"/>
      <c r="B203" s="1157"/>
      <c r="C203" s="1158"/>
      <c r="D203" s="1161"/>
      <c r="E203" s="1159"/>
      <c r="F203" s="1156">
        <v>165</v>
      </c>
      <c r="G203" s="1577"/>
      <c r="H203" s="1578"/>
      <c r="I203" s="775"/>
      <c r="J203" s="443"/>
      <c r="K203" s="444"/>
      <c r="L203" s="445">
        <f t="shared" si="8"/>
        <v>0</v>
      </c>
      <c r="M203" s="446"/>
      <c r="N203" s="446"/>
      <c r="O203" s="446"/>
      <c r="P203" s="446"/>
      <c r="Q203" s="455"/>
      <c r="R203" s="486"/>
      <c r="S203" s="517"/>
      <c r="T203" s="636"/>
      <c r="U203" s="1011"/>
      <c r="V203" s="1584"/>
      <c r="W203" s="1584"/>
      <c r="X203" s="1584"/>
      <c r="Y203" s="1585"/>
      <c r="AA203" s="1583"/>
      <c r="AB203" s="1583"/>
      <c r="AC203" s="1583"/>
      <c r="AD203" s="1583"/>
    </row>
    <row r="204" spans="1:30" ht="20" hidden="1" customHeight="1" thickBot="1">
      <c r="A204" s="1157"/>
      <c r="B204" s="1157"/>
      <c r="C204" s="1158"/>
      <c r="D204" s="1161"/>
      <c r="E204" s="1159"/>
      <c r="F204" s="1156">
        <v>166</v>
      </c>
      <c r="G204" s="1577"/>
      <c r="H204" s="1578"/>
      <c r="I204" s="775"/>
      <c r="J204" s="443"/>
      <c r="K204" s="444"/>
      <c r="L204" s="445">
        <f t="shared" si="8"/>
        <v>0</v>
      </c>
      <c r="M204" s="446"/>
      <c r="N204" s="446"/>
      <c r="O204" s="446"/>
      <c r="P204" s="446"/>
      <c r="Q204" s="455"/>
      <c r="R204" s="486"/>
      <c r="S204" s="517"/>
      <c r="T204" s="636"/>
      <c r="U204" s="1011"/>
      <c r="V204" s="1584"/>
      <c r="W204" s="1584"/>
      <c r="X204" s="1584"/>
      <c r="Y204" s="1585"/>
      <c r="AA204" s="1583"/>
      <c r="AB204" s="1583"/>
      <c r="AC204" s="1583"/>
      <c r="AD204" s="1583"/>
    </row>
    <row r="205" spans="1:30" ht="19.5" hidden="1" customHeight="1" thickBot="1">
      <c r="A205" s="1157"/>
      <c r="B205" s="1157"/>
      <c r="C205" s="1158"/>
      <c r="D205" s="1161"/>
      <c r="E205" s="1159"/>
      <c r="F205" s="1156">
        <v>167</v>
      </c>
      <c r="G205" s="1577"/>
      <c r="H205" s="1578"/>
      <c r="I205" s="775"/>
      <c r="J205" s="443"/>
      <c r="K205" s="444"/>
      <c r="L205" s="445">
        <f t="shared" si="8"/>
        <v>0</v>
      </c>
      <c r="M205" s="446"/>
      <c r="N205" s="446"/>
      <c r="O205" s="446"/>
      <c r="P205" s="446"/>
      <c r="Q205" s="455"/>
      <c r="R205" s="486"/>
      <c r="S205" s="517"/>
      <c r="T205" s="636"/>
      <c r="U205" s="1011"/>
      <c r="V205" s="1584"/>
      <c r="W205" s="1584"/>
      <c r="X205" s="1584"/>
      <c r="Y205" s="1585"/>
      <c r="AA205" s="1583"/>
      <c r="AB205" s="1583"/>
      <c r="AC205" s="1583"/>
      <c r="AD205" s="1583"/>
    </row>
    <row r="206" spans="1:30" ht="20" hidden="1" customHeight="1" thickBot="1">
      <c r="A206" s="1157"/>
      <c r="B206" s="1157"/>
      <c r="C206" s="1158"/>
      <c r="D206" s="1161"/>
      <c r="E206" s="1159"/>
      <c r="F206" s="1156">
        <v>168</v>
      </c>
      <c r="G206" s="1577"/>
      <c r="H206" s="1578"/>
      <c r="I206" s="775"/>
      <c r="J206" s="443"/>
      <c r="K206" s="444"/>
      <c r="L206" s="445">
        <f t="shared" si="8"/>
        <v>0</v>
      </c>
      <c r="M206" s="446"/>
      <c r="N206" s="446"/>
      <c r="O206" s="446"/>
      <c r="P206" s="446"/>
      <c r="Q206" s="455"/>
      <c r="R206" s="486"/>
      <c r="S206" s="517"/>
      <c r="T206" s="636"/>
      <c r="U206" s="1011"/>
      <c r="V206" s="1584"/>
      <c r="W206" s="1584"/>
      <c r="X206" s="1584"/>
      <c r="Y206" s="1585"/>
      <c r="AA206" s="1583"/>
      <c r="AB206" s="1583"/>
      <c r="AC206" s="1583"/>
      <c r="AD206" s="1583"/>
    </row>
    <row r="207" spans="1:30" ht="20" hidden="1" customHeight="1" thickBot="1">
      <c r="A207" s="1157"/>
      <c r="B207" s="1157"/>
      <c r="C207" s="1158"/>
      <c r="D207" s="1161"/>
      <c r="E207" s="1159"/>
      <c r="F207" s="1156">
        <v>169</v>
      </c>
      <c r="G207" s="1577"/>
      <c r="H207" s="1578"/>
      <c r="I207" s="775"/>
      <c r="J207" s="443"/>
      <c r="K207" s="444"/>
      <c r="L207" s="445">
        <f t="shared" si="8"/>
        <v>0</v>
      </c>
      <c r="M207" s="446"/>
      <c r="N207" s="446"/>
      <c r="O207" s="446"/>
      <c r="P207" s="446"/>
      <c r="Q207" s="455"/>
      <c r="R207" s="486"/>
      <c r="S207" s="517"/>
      <c r="T207" s="636"/>
      <c r="U207" s="1011"/>
      <c r="V207" s="1584"/>
      <c r="W207" s="1584"/>
      <c r="X207" s="1584"/>
      <c r="Y207" s="1585"/>
      <c r="AA207" s="1583"/>
      <c r="AB207" s="1583"/>
      <c r="AC207" s="1583"/>
      <c r="AD207" s="1583"/>
    </row>
    <row r="208" spans="1:30" ht="20" hidden="1" customHeight="1" thickBot="1">
      <c r="A208" s="1157"/>
      <c r="B208" s="1157"/>
      <c r="C208" s="1158"/>
      <c r="D208" s="1161"/>
      <c r="E208" s="1159"/>
      <c r="F208" s="1156">
        <v>170</v>
      </c>
      <c r="G208" s="1577"/>
      <c r="H208" s="1578"/>
      <c r="I208" s="775"/>
      <c r="J208" s="443"/>
      <c r="K208" s="444"/>
      <c r="L208" s="445">
        <f t="shared" si="8"/>
        <v>0</v>
      </c>
      <c r="M208" s="446"/>
      <c r="N208" s="446"/>
      <c r="O208" s="446"/>
      <c r="P208" s="446"/>
      <c r="Q208" s="455"/>
      <c r="R208" s="486"/>
      <c r="S208" s="517"/>
      <c r="T208" s="636"/>
      <c r="U208" s="1011"/>
      <c r="V208" s="1584"/>
      <c r="W208" s="1584"/>
      <c r="X208" s="1584"/>
      <c r="Y208" s="1585"/>
      <c r="AA208" s="1583"/>
      <c r="AB208" s="1583"/>
      <c r="AC208" s="1583"/>
      <c r="AD208" s="1583"/>
    </row>
    <row r="209" spans="1:30" ht="20" hidden="1" customHeight="1" thickBot="1">
      <c r="A209" s="1157"/>
      <c r="B209" s="1157"/>
      <c r="C209" s="1158"/>
      <c r="D209" s="1161"/>
      <c r="E209" s="1159"/>
      <c r="F209" s="1156">
        <v>171</v>
      </c>
      <c r="G209" s="1577"/>
      <c r="H209" s="1578"/>
      <c r="I209" s="775"/>
      <c r="J209" s="443"/>
      <c r="K209" s="444"/>
      <c r="L209" s="445">
        <f t="shared" si="8"/>
        <v>0</v>
      </c>
      <c r="M209" s="446"/>
      <c r="N209" s="446"/>
      <c r="O209" s="446"/>
      <c r="P209" s="446"/>
      <c r="Q209" s="455"/>
      <c r="R209" s="486"/>
      <c r="S209" s="517"/>
      <c r="T209" s="636"/>
      <c r="U209" s="1011"/>
      <c r="V209" s="1584"/>
      <c r="W209" s="1584"/>
      <c r="X209" s="1584"/>
      <c r="Y209" s="1585"/>
      <c r="AA209" s="1583"/>
      <c r="AB209" s="1583"/>
      <c r="AC209" s="1583"/>
      <c r="AD209" s="1583"/>
    </row>
    <row r="210" spans="1:30" ht="20" hidden="1" customHeight="1" thickBot="1">
      <c r="A210" s="1157"/>
      <c r="B210" s="1157"/>
      <c r="C210" s="1158"/>
      <c r="D210" s="1161"/>
      <c r="E210" s="1159"/>
      <c r="F210" s="1156">
        <v>172</v>
      </c>
      <c r="G210" s="1577"/>
      <c r="H210" s="1578"/>
      <c r="I210" s="775"/>
      <c r="J210" s="443"/>
      <c r="K210" s="444"/>
      <c r="L210" s="445">
        <f t="shared" si="8"/>
        <v>0</v>
      </c>
      <c r="M210" s="446"/>
      <c r="N210" s="446"/>
      <c r="O210" s="446"/>
      <c r="P210" s="446"/>
      <c r="Q210" s="455"/>
      <c r="R210" s="486"/>
      <c r="S210" s="517"/>
      <c r="T210" s="636"/>
      <c r="U210" s="1011"/>
      <c r="V210" s="1584"/>
      <c r="W210" s="1584"/>
      <c r="X210" s="1584"/>
      <c r="Y210" s="1585"/>
      <c r="AA210" s="1583"/>
      <c r="AB210" s="1583"/>
      <c r="AC210" s="1583"/>
      <c r="AD210" s="1583"/>
    </row>
    <row r="211" spans="1:30" ht="20" hidden="1" customHeight="1" thickBot="1">
      <c r="A211" s="1157"/>
      <c r="B211" s="1157"/>
      <c r="C211" s="1158"/>
      <c r="D211" s="1161"/>
      <c r="E211" s="1159"/>
      <c r="F211" s="1156">
        <v>173</v>
      </c>
      <c r="G211" s="1577"/>
      <c r="H211" s="1578"/>
      <c r="I211" s="775"/>
      <c r="J211" s="443"/>
      <c r="K211" s="444"/>
      <c r="L211" s="445">
        <f t="shared" si="8"/>
        <v>0</v>
      </c>
      <c r="M211" s="446"/>
      <c r="N211" s="446"/>
      <c r="O211" s="446"/>
      <c r="P211" s="446"/>
      <c r="Q211" s="455"/>
      <c r="R211" s="486"/>
      <c r="S211" s="517"/>
      <c r="T211" s="636"/>
      <c r="U211" s="1011"/>
      <c r="V211" s="1584"/>
      <c r="W211" s="1584"/>
      <c r="X211" s="1584"/>
      <c r="Y211" s="1585"/>
      <c r="AA211" s="1583"/>
      <c r="AB211" s="1583"/>
      <c r="AC211" s="1583"/>
      <c r="AD211" s="1583"/>
    </row>
    <row r="212" spans="1:30" ht="20" hidden="1" customHeight="1" thickBot="1">
      <c r="A212" s="1157"/>
      <c r="B212" s="1157"/>
      <c r="C212" s="1158"/>
      <c r="D212" s="1161"/>
      <c r="E212" s="1159"/>
      <c r="F212" s="1156">
        <v>174</v>
      </c>
      <c r="G212" s="1577"/>
      <c r="H212" s="1578"/>
      <c r="I212" s="775"/>
      <c r="J212" s="443"/>
      <c r="K212" s="444"/>
      <c r="L212" s="445">
        <f t="shared" si="8"/>
        <v>0</v>
      </c>
      <c r="M212" s="446"/>
      <c r="N212" s="446"/>
      <c r="O212" s="446"/>
      <c r="P212" s="446"/>
      <c r="Q212" s="455"/>
      <c r="R212" s="486"/>
      <c r="S212" s="517"/>
      <c r="T212" s="636"/>
      <c r="U212" s="1011"/>
      <c r="V212" s="1584"/>
      <c r="W212" s="1584"/>
      <c r="X212" s="1584"/>
      <c r="Y212" s="1585"/>
      <c r="AA212" s="1583"/>
      <c r="AB212" s="1583"/>
      <c r="AC212" s="1583"/>
      <c r="AD212" s="1583"/>
    </row>
    <row r="213" spans="1:30" ht="20" customHeight="1" thickBot="1">
      <c r="A213" s="1157"/>
      <c r="B213" s="1157"/>
      <c r="C213" s="1158"/>
      <c r="D213" s="1161"/>
      <c r="E213" s="1159"/>
      <c r="F213" s="1156">
        <v>175</v>
      </c>
      <c r="G213" s="1577"/>
      <c r="H213" s="1578"/>
      <c r="I213" s="775"/>
      <c r="J213" s="443"/>
      <c r="K213" s="444"/>
      <c r="L213" s="445">
        <f t="shared" si="8"/>
        <v>0</v>
      </c>
      <c r="M213" s="446"/>
      <c r="N213" s="446"/>
      <c r="O213" s="446"/>
      <c r="P213" s="446"/>
      <c r="Q213" s="455"/>
      <c r="R213" s="486"/>
      <c r="S213" s="517"/>
      <c r="U213" s="1011"/>
      <c r="V213" s="1584"/>
      <c r="W213" s="1584"/>
      <c r="X213" s="1584"/>
      <c r="Y213" s="1585"/>
      <c r="AA213" s="1583"/>
      <c r="AB213" s="1583"/>
      <c r="AC213" s="1583"/>
      <c r="AD213" s="1583"/>
    </row>
    <row r="214" spans="1:30" ht="20" customHeight="1" thickBot="1">
      <c r="A214" s="1157"/>
      <c r="B214" s="1157"/>
      <c r="C214" s="1158"/>
      <c r="D214" s="1161"/>
      <c r="E214" s="1159"/>
      <c r="F214" s="1156">
        <v>176</v>
      </c>
      <c r="G214" s="1577"/>
      <c r="H214" s="1578"/>
      <c r="I214" s="775"/>
      <c r="J214" s="443"/>
      <c r="K214" s="444"/>
      <c r="L214" s="445">
        <f t="shared" si="8"/>
        <v>0</v>
      </c>
      <c r="M214" s="446"/>
      <c r="N214" s="446"/>
      <c r="O214" s="446"/>
      <c r="P214" s="446"/>
      <c r="Q214" s="455"/>
      <c r="R214" s="486"/>
      <c r="S214" s="517"/>
      <c r="U214" s="1011"/>
      <c r="V214" s="1584"/>
      <c r="W214" s="1584"/>
      <c r="X214" s="1584"/>
      <c r="Y214" s="1585"/>
      <c r="AA214" s="1583"/>
      <c r="AB214" s="1583"/>
      <c r="AC214" s="1583"/>
      <c r="AD214" s="1583"/>
    </row>
    <row r="215" spans="1:30" ht="19.5" customHeight="1" thickBot="1">
      <c r="A215" s="1157"/>
      <c r="B215" s="1157"/>
      <c r="C215" s="1158"/>
      <c r="D215" s="1161"/>
      <c r="E215" s="1159"/>
      <c r="F215" s="1156">
        <v>177</v>
      </c>
      <c r="G215" s="1577"/>
      <c r="H215" s="1578"/>
      <c r="I215" s="775"/>
      <c r="J215" s="443"/>
      <c r="K215" s="444"/>
      <c r="L215" s="445">
        <f t="shared" si="8"/>
        <v>0</v>
      </c>
      <c r="M215" s="446"/>
      <c r="N215" s="446"/>
      <c r="O215" s="446"/>
      <c r="P215" s="446"/>
      <c r="Q215" s="455"/>
      <c r="R215" s="486"/>
      <c r="S215" s="517"/>
      <c r="U215" s="1011"/>
      <c r="V215" s="1584"/>
      <c r="W215" s="1584"/>
      <c r="X215" s="1584"/>
      <c r="Y215" s="1585"/>
      <c r="AA215" s="1583"/>
      <c r="AB215" s="1583"/>
      <c r="AC215" s="1583"/>
      <c r="AD215" s="1583"/>
    </row>
    <row r="216" spans="1:30" ht="18" thickBot="1">
      <c r="A216" s="1157"/>
      <c r="B216" s="1157"/>
      <c r="C216" s="1158"/>
      <c r="D216" s="1161"/>
      <c r="E216" s="1159"/>
      <c r="F216" s="1156">
        <v>178</v>
      </c>
      <c r="G216" s="1577"/>
      <c r="H216" s="1578"/>
      <c r="I216" s="775"/>
      <c r="J216" s="443"/>
      <c r="K216" s="444"/>
      <c r="L216" s="445">
        <f t="shared" si="8"/>
        <v>0</v>
      </c>
      <c r="M216" s="446"/>
      <c r="N216" s="446"/>
      <c r="O216" s="446"/>
      <c r="P216" s="446"/>
      <c r="Q216" s="455"/>
      <c r="R216" s="486"/>
      <c r="S216" s="517"/>
      <c r="U216" s="1011"/>
      <c r="V216" s="1584"/>
      <c r="W216" s="1584"/>
      <c r="X216" s="1584"/>
      <c r="Y216" s="1585"/>
      <c r="AA216" s="1583"/>
      <c r="AB216" s="1583"/>
      <c r="AC216" s="1583"/>
      <c r="AD216" s="1583"/>
    </row>
    <row r="217" spans="1:30" ht="18.75" customHeight="1" thickBot="1">
      <c r="A217" s="1157"/>
      <c r="B217" s="1157"/>
      <c r="C217" s="1158"/>
      <c r="D217" s="1161"/>
      <c r="E217" s="1159"/>
      <c r="F217" s="1156">
        <v>179</v>
      </c>
      <c r="G217" s="1577"/>
      <c r="H217" s="1578"/>
      <c r="I217" s="775"/>
      <c r="J217" s="443"/>
      <c r="K217" s="444"/>
      <c r="L217" s="445">
        <f t="shared" si="8"/>
        <v>0</v>
      </c>
      <c r="M217" s="446"/>
      <c r="N217" s="446"/>
      <c r="O217" s="446"/>
      <c r="P217" s="446"/>
      <c r="Q217" s="455"/>
      <c r="R217" s="486"/>
      <c r="S217" s="517"/>
      <c r="U217" s="1011"/>
      <c r="V217" s="1584"/>
      <c r="W217" s="1584"/>
      <c r="X217" s="1584"/>
      <c r="Y217" s="1585"/>
      <c r="AA217" s="1583"/>
      <c r="AB217" s="1583"/>
      <c r="AC217" s="1583"/>
      <c r="AD217" s="1583"/>
    </row>
    <row r="218" spans="1:30" ht="18" thickBot="1">
      <c r="A218" s="1157"/>
      <c r="B218" s="1157"/>
      <c r="C218" s="1158"/>
      <c r="D218" s="1161"/>
      <c r="E218" s="1159"/>
      <c r="F218" s="1156">
        <v>180</v>
      </c>
      <c r="G218" s="1577"/>
      <c r="H218" s="1578"/>
      <c r="I218" s="775"/>
      <c r="J218" s="443"/>
      <c r="K218" s="444"/>
      <c r="L218" s="445">
        <f t="shared" si="8"/>
        <v>0</v>
      </c>
      <c r="M218" s="446"/>
      <c r="N218" s="446"/>
      <c r="O218" s="446"/>
      <c r="P218" s="446"/>
      <c r="Q218" s="455"/>
      <c r="R218" s="486"/>
      <c r="S218" s="517"/>
      <c r="U218" s="1011"/>
      <c r="V218" s="1584"/>
      <c r="W218" s="1584"/>
      <c r="X218" s="1584"/>
      <c r="Y218" s="1585"/>
      <c r="AA218" s="1583"/>
      <c r="AB218" s="1583"/>
      <c r="AC218" s="1583"/>
      <c r="AD218" s="1583"/>
    </row>
    <row r="219" spans="1:30" ht="18" thickBot="1">
      <c r="A219" s="1157"/>
      <c r="B219" s="1157"/>
      <c r="C219" s="1158"/>
      <c r="D219" s="1161"/>
      <c r="E219" s="1159"/>
      <c r="F219" s="1156">
        <v>181</v>
      </c>
      <c r="G219" s="1577"/>
      <c r="H219" s="1578"/>
      <c r="I219" s="775"/>
      <c r="J219" s="443"/>
      <c r="K219" s="444"/>
      <c r="L219" s="445">
        <f t="shared" si="8"/>
        <v>0</v>
      </c>
      <c r="M219" s="446"/>
      <c r="N219" s="446"/>
      <c r="O219" s="446"/>
      <c r="P219" s="446"/>
      <c r="Q219" s="455"/>
      <c r="R219" s="486"/>
      <c r="S219" s="517"/>
      <c r="U219" s="1024"/>
      <c r="V219" s="1586"/>
      <c r="W219" s="1586"/>
      <c r="X219" s="1586"/>
      <c r="Y219" s="1587"/>
      <c r="AA219" s="1583"/>
      <c r="AB219" s="1583"/>
      <c r="AC219" s="1583"/>
      <c r="AD219" s="1583"/>
    </row>
    <row r="220" spans="1:30" s="15" customFormat="1" ht="20.25" customHeight="1" thickBot="1">
      <c r="A220" s="1162"/>
      <c r="B220" s="1162"/>
      <c r="C220" s="1158"/>
      <c r="D220" s="1161"/>
      <c r="E220" s="1162"/>
      <c r="F220" s="1156">
        <v>182</v>
      </c>
      <c r="G220" s="1577"/>
      <c r="H220" s="1578"/>
      <c r="I220" s="775"/>
      <c r="J220" s="443"/>
      <c r="K220" s="444"/>
      <c r="L220" s="445">
        <f t="shared" si="8"/>
        <v>0</v>
      </c>
      <c r="M220" s="446"/>
      <c r="N220" s="446"/>
      <c r="O220" s="446"/>
      <c r="P220" s="446"/>
      <c r="Q220" s="455"/>
      <c r="R220" s="486"/>
      <c r="S220" s="517"/>
      <c r="T220" s="54"/>
      <c r="AA220" s="1583"/>
      <c r="AB220" s="1583"/>
      <c r="AC220" s="1583"/>
      <c r="AD220" s="1583"/>
    </row>
    <row r="221" spans="1:30" s="15" customFormat="1" ht="20.25" customHeight="1" thickBot="1">
      <c r="A221" s="1162"/>
      <c r="B221" s="1162"/>
      <c r="C221" s="1158"/>
      <c r="D221" s="1161"/>
      <c r="E221" s="1162"/>
      <c r="F221" s="1156">
        <v>183</v>
      </c>
      <c r="G221" s="1577"/>
      <c r="H221" s="1578"/>
      <c r="I221" s="775"/>
      <c r="J221" s="443"/>
      <c r="K221" s="444"/>
      <c r="L221" s="445">
        <f t="shared" si="8"/>
        <v>0</v>
      </c>
      <c r="M221" s="446"/>
      <c r="N221" s="446"/>
      <c r="O221" s="446"/>
      <c r="P221" s="446"/>
      <c r="Q221" s="455"/>
      <c r="R221" s="486"/>
      <c r="S221" s="517"/>
      <c r="AA221" s="1583"/>
      <c r="AB221" s="1583"/>
      <c r="AC221" s="1583"/>
      <c r="AD221" s="1583"/>
    </row>
    <row r="222" spans="1:30" s="15" customFormat="1" ht="20.25" customHeight="1" thickBot="1">
      <c r="A222" s="1162"/>
      <c r="B222" s="1162"/>
      <c r="C222" s="1158"/>
      <c r="D222" s="1161"/>
      <c r="E222" s="1162"/>
      <c r="F222" s="1156">
        <v>184</v>
      </c>
      <c r="G222" s="1577"/>
      <c r="H222" s="1578"/>
      <c r="I222" s="775"/>
      <c r="J222" s="443"/>
      <c r="K222" s="444"/>
      <c r="L222" s="445">
        <f t="shared" si="8"/>
        <v>0</v>
      </c>
      <c r="M222" s="446"/>
      <c r="N222" s="446"/>
      <c r="O222" s="446"/>
      <c r="P222" s="446"/>
      <c r="Q222" s="455"/>
      <c r="R222" s="486"/>
      <c r="S222" s="517"/>
      <c r="U222" s="1588" t="s">
        <v>1866</v>
      </c>
      <c r="V222" s="1588"/>
      <c r="W222" s="1588"/>
      <c r="X222" s="1588"/>
      <c r="Y222" s="1588"/>
      <c r="AA222" s="1583"/>
      <c r="AB222" s="1583"/>
      <c r="AC222" s="1583"/>
      <c r="AD222" s="1583"/>
    </row>
    <row r="223" spans="1:30" s="15" customFormat="1" ht="20.25" customHeight="1" thickBot="1">
      <c r="A223" s="1162"/>
      <c r="B223" s="1162"/>
      <c r="C223" s="1158"/>
      <c r="D223" s="1161"/>
      <c r="E223" s="1162"/>
      <c r="F223" s="1156">
        <v>185</v>
      </c>
      <c r="G223" s="1577"/>
      <c r="H223" s="1578"/>
      <c r="I223" s="775"/>
      <c r="J223" s="443"/>
      <c r="K223" s="444"/>
      <c r="L223" s="445">
        <f t="shared" si="8"/>
        <v>0</v>
      </c>
      <c r="M223" s="446"/>
      <c r="N223" s="446"/>
      <c r="O223" s="446"/>
      <c r="P223" s="446"/>
      <c r="Q223" s="455"/>
      <c r="R223" s="486"/>
      <c r="S223" s="517"/>
      <c r="U223" s="1588"/>
      <c r="V223" s="1588"/>
      <c r="W223" s="1588"/>
      <c r="X223" s="1588"/>
      <c r="Y223" s="1588"/>
      <c r="AA223" s="1583"/>
      <c r="AB223" s="1583"/>
      <c r="AC223" s="1583"/>
      <c r="AD223" s="1583"/>
    </row>
    <row r="224" spans="1:30" s="15" customFormat="1" ht="20.25" hidden="1" customHeight="1" thickBot="1">
      <c r="A224" s="1162"/>
      <c r="B224" s="1162"/>
      <c r="C224" s="1158"/>
      <c r="D224" s="1161"/>
      <c r="E224" s="1162"/>
      <c r="F224" s="1156">
        <v>186</v>
      </c>
      <c r="G224" s="1577"/>
      <c r="H224" s="1578"/>
      <c r="I224" s="775"/>
      <c r="J224" s="443"/>
      <c r="K224" s="444"/>
      <c r="L224" s="445">
        <f t="shared" si="8"/>
        <v>0</v>
      </c>
      <c r="M224" s="446"/>
      <c r="N224" s="446"/>
      <c r="O224" s="446"/>
      <c r="P224" s="446"/>
      <c r="Q224" s="455"/>
      <c r="R224" s="486"/>
      <c r="S224" s="517"/>
      <c r="U224" s="1588"/>
      <c r="V224" s="1588"/>
      <c r="W224" s="1588"/>
      <c r="X224" s="1588"/>
      <c r="Y224" s="1588"/>
      <c r="AA224" s="1583"/>
      <c r="AB224" s="1583"/>
      <c r="AC224" s="1583"/>
      <c r="AD224" s="1583"/>
    </row>
    <row r="225" spans="1:32" s="15" customFormat="1" ht="20.25" hidden="1" customHeight="1" thickBot="1">
      <c r="A225" s="1162"/>
      <c r="B225" s="1162"/>
      <c r="C225" s="1158"/>
      <c r="D225" s="1161"/>
      <c r="E225" s="1162"/>
      <c r="F225" s="1156">
        <v>187</v>
      </c>
      <c r="G225" s="1577"/>
      <c r="H225" s="1578"/>
      <c r="I225" s="775"/>
      <c r="J225" s="443"/>
      <c r="K225" s="444"/>
      <c r="L225" s="445">
        <f t="shared" si="8"/>
        <v>0</v>
      </c>
      <c r="M225" s="446"/>
      <c r="N225" s="446"/>
      <c r="O225" s="446"/>
      <c r="P225" s="446"/>
      <c r="Q225" s="455"/>
      <c r="R225" s="486"/>
      <c r="S225" s="517"/>
      <c r="U225" s="1588"/>
      <c r="V225" s="1588"/>
      <c r="W225" s="1588"/>
      <c r="X225" s="1588"/>
      <c r="Y225" s="1588"/>
    </row>
    <row r="226" spans="1:32" s="15" customFormat="1" ht="20.25" hidden="1" customHeight="1" thickBot="1">
      <c r="A226" s="1162"/>
      <c r="B226" s="1162"/>
      <c r="C226" s="1158"/>
      <c r="D226" s="1161"/>
      <c r="E226" s="1162"/>
      <c r="F226" s="1156">
        <v>188</v>
      </c>
      <c r="G226" s="1577"/>
      <c r="H226" s="1578"/>
      <c r="I226" s="775"/>
      <c r="J226" s="443"/>
      <c r="K226" s="444"/>
      <c r="L226" s="445">
        <f t="shared" si="8"/>
        <v>0</v>
      </c>
      <c r="M226" s="446"/>
      <c r="N226" s="446"/>
      <c r="O226" s="446"/>
      <c r="P226" s="446"/>
      <c r="Q226" s="455"/>
      <c r="R226" s="486"/>
      <c r="S226" s="517"/>
      <c r="U226" s="1588"/>
      <c r="V226" s="1588"/>
      <c r="W226" s="1588"/>
      <c r="X226" s="1588"/>
      <c r="Y226" s="1588"/>
    </row>
    <row r="227" spans="1:32" s="15" customFormat="1" ht="20.25" hidden="1" customHeight="1" thickBot="1">
      <c r="A227" s="1162"/>
      <c r="B227" s="1162"/>
      <c r="C227" s="1158"/>
      <c r="D227" s="1161"/>
      <c r="E227" s="1162"/>
      <c r="F227" s="1156">
        <v>189</v>
      </c>
      <c r="G227" s="1577"/>
      <c r="H227" s="1578"/>
      <c r="I227" s="775"/>
      <c r="J227" s="443"/>
      <c r="K227" s="444"/>
      <c r="L227" s="445">
        <f t="shared" si="8"/>
        <v>0</v>
      </c>
      <c r="M227" s="446"/>
      <c r="N227" s="446"/>
      <c r="O227" s="446"/>
      <c r="P227" s="446"/>
      <c r="Q227" s="455"/>
      <c r="R227" s="486"/>
      <c r="S227" s="517"/>
      <c r="U227" s="1588"/>
      <c r="V227" s="1588"/>
      <c r="W227" s="1588"/>
      <c r="X227" s="1588"/>
      <c r="Y227" s="1588"/>
    </row>
    <row r="228" spans="1:32" s="15" customFormat="1" ht="20.25" hidden="1" customHeight="1" thickBot="1">
      <c r="A228" s="1162"/>
      <c r="B228" s="1162"/>
      <c r="C228" s="1158"/>
      <c r="D228" s="1161"/>
      <c r="E228" s="1162"/>
      <c r="F228" s="1156">
        <v>190</v>
      </c>
      <c r="G228" s="1577"/>
      <c r="H228" s="1578"/>
      <c r="I228" s="775"/>
      <c r="J228" s="443"/>
      <c r="K228" s="444"/>
      <c r="L228" s="445">
        <f t="shared" si="8"/>
        <v>0</v>
      </c>
      <c r="M228" s="446"/>
      <c r="N228" s="446"/>
      <c r="O228" s="446"/>
      <c r="P228" s="446"/>
      <c r="Q228" s="455"/>
      <c r="R228" s="486"/>
      <c r="S228" s="517"/>
    </row>
    <row r="229" spans="1:32" ht="20.25" hidden="1" customHeight="1" thickBot="1">
      <c r="A229" s="1157"/>
      <c r="B229" s="1157"/>
      <c r="C229" s="1158"/>
      <c r="D229" s="1161"/>
      <c r="E229" s="1159"/>
      <c r="F229" s="1156">
        <v>191</v>
      </c>
      <c r="G229" s="1577"/>
      <c r="H229" s="1578"/>
      <c r="I229" s="775"/>
      <c r="J229" s="443"/>
      <c r="K229" s="444"/>
      <c r="L229" s="445">
        <f t="shared" si="8"/>
        <v>0</v>
      </c>
      <c r="M229" s="446"/>
      <c r="N229" s="446"/>
      <c r="O229" s="446"/>
      <c r="P229" s="446"/>
      <c r="Q229" s="455"/>
      <c r="R229" s="486"/>
      <c r="S229" s="517"/>
    </row>
    <row r="230" spans="1:32" ht="18" hidden="1" customHeight="1" thickBot="1">
      <c r="A230" s="1157"/>
      <c r="B230" s="1157"/>
      <c r="C230" s="1163"/>
      <c r="D230" s="1161"/>
      <c r="E230" s="1164"/>
      <c r="F230" s="1156">
        <v>192</v>
      </c>
      <c r="G230" s="1577"/>
      <c r="H230" s="1578"/>
      <c r="I230" s="775"/>
      <c r="J230" s="443"/>
      <c r="K230" s="444"/>
      <c r="L230" s="445">
        <f t="shared" si="8"/>
        <v>0</v>
      </c>
      <c r="M230" s="446"/>
      <c r="N230" s="446"/>
      <c r="O230" s="446"/>
      <c r="P230" s="446"/>
      <c r="Q230" s="455"/>
      <c r="R230" s="486"/>
      <c r="S230" s="517"/>
    </row>
    <row r="231" spans="1:32" ht="18.75" hidden="1" customHeight="1" thickBot="1">
      <c r="A231" s="1157"/>
      <c r="B231" s="1157"/>
      <c r="C231" s="1163"/>
      <c r="D231" s="1161"/>
      <c r="E231" s="1164"/>
      <c r="F231" s="1156">
        <v>193</v>
      </c>
      <c r="G231" s="1577"/>
      <c r="H231" s="1578"/>
      <c r="I231" s="775"/>
      <c r="J231" s="443"/>
      <c r="K231" s="444"/>
      <c r="L231" s="445">
        <f t="shared" si="8"/>
        <v>0</v>
      </c>
      <c r="M231" s="446"/>
      <c r="N231" s="446"/>
      <c r="O231" s="446"/>
      <c r="P231" s="446"/>
      <c r="Q231" s="455"/>
      <c r="R231" s="486"/>
      <c r="S231" s="517"/>
    </row>
    <row r="232" spans="1:32" ht="18.75" hidden="1" customHeight="1" thickBot="1">
      <c r="A232" s="1157"/>
      <c r="B232" s="1157"/>
      <c r="C232" s="1163"/>
      <c r="D232" s="1161"/>
      <c r="E232" s="1161"/>
      <c r="F232" s="1156">
        <v>194</v>
      </c>
      <c r="G232" s="1577"/>
      <c r="H232" s="1578"/>
      <c r="I232" s="775"/>
      <c r="J232" s="443"/>
      <c r="K232" s="444"/>
      <c r="L232" s="445">
        <f t="shared" si="8"/>
        <v>0</v>
      </c>
      <c r="M232" s="446"/>
      <c r="N232" s="446"/>
      <c r="O232" s="446"/>
      <c r="P232" s="446"/>
      <c r="Q232" s="455"/>
      <c r="R232" s="486"/>
      <c r="S232" s="517"/>
    </row>
    <row r="233" spans="1:32" ht="18.75" hidden="1" customHeight="1" thickBot="1">
      <c r="A233" s="1157"/>
      <c r="B233" s="1157"/>
      <c r="C233" s="1163"/>
      <c r="D233" s="1161"/>
      <c r="E233" s="1161"/>
      <c r="F233" s="1156">
        <v>195</v>
      </c>
      <c r="G233" s="1577"/>
      <c r="H233" s="1578"/>
      <c r="I233" s="775"/>
      <c r="J233" s="443"/>
      <c r="K233" s="444"/>
      <c r="L233" s="445">
        <f>J233*K233</f>
        <v>0</v>
      </c>
      <c r="M233" s="446"/>
      <c r="N233" s="446"/>
      <c r="O233" s="446"/>
      <c r="P233" s="446"/>
      <c r="Q233" s="455"/>
      <c r="R233" s="486"/>
      <c r="S233" s="517"/>
      <c r="U233" s="1022"/>
      <c r="V233" s="1022"/>
      <c r="W233" s="1022"/>
      <c r="X233" s="1022"/>
      <c r="Y233" s="1022"/>
    </row>
    <row r="234" spans="1:32" ht="18.75" hidden="1" customHeight="1" thickBot="1">
      <c r="A234" s="1157"/>
      <c r="B234" s="1157"/>
      <c r="C234" s="1163"/>
      <c r="D234" s="1161"/>
      <c r="E234" s="1161"/>
      <c r="F234" s="1156">
        <v>196</v>
      </c>
      <c r="G234" s="1577"/>
      <c r="H234" s="1578"/>
      <c r="I234" s="775"/>
      <c r="J234" s="443"/>
      <c r="K234" s="444"/>
      <c r="L234" s="445">
        <f>J234*K234</f>
        <v>0</v>
      </c>
      <c r="M234" s="446"/>
      <c r="N234" s="446"/>
      <c r="O234" s="446"/>
      <c r="P234" s="446"/>
      <c r="Q234" s="455"/>
      <c r="R234" s="486"/>
      <c r="S234" s="517"/>
      <c r="U234" s="1022"/>
      <c r="V234" s="1022"/>
      <c r="W234" s="1022"/>
      <c r="X234" s="1022"/>
      <c r="Y234" s="1022"/>
      <c r="Z234" s="15"/>
      <c r="AA234" s="15"/>
      <c r="AB234" s="15"/>
      <c r="AC234" s="15"/>
      <c r="AD234" s="15"/>
    </row>
    <row r="235" spans="1:32" ht="18.75" hidden="1" customHeight="1" thickBot="1">
      <c r="A235" s="1157"/>
      <c r="B235" s="1157"/>
      <c r="C235" s="1163"/>
      <c r="D235" s="1161"/>
      <c r="E235" s="1161"/>
      <c r="F235" s="1156">
        <v>197</v>
      </c>
      <c r="G235" s="1577"/>
      <c r="H235" s="1578"/>
      <c r="I235" s="775"/>
      <c r="J235" s="443"/>
      <c r="K235" s="444"/>
      <c r="L235" s="445">
        <f>J235*K235</f>
        <v>0</v>
      </c>
      <c r="M235" s="446"/>
      <c r="N235" s="446"/>
      <c r="O235" s="446"/>
      <c r="P235" s="446"/>
      <c r="Q235" s="455"/>
      <c r="R235" s="486"/>
      <c r="S235" s="517"/>
      <c r="U235" s="1022"/>
      <c r="V235" s="1022"/>
      <c r="W235" s="1022"/>
      <c r="X235" s="1022"/>
      <c r="Y235" s="1022"/>
      <c r="Z235" s="525"/>
      <c r="AA235" s="1592"/>
      <c r="AB235" s="1592"/>
      <c r="AC235" s="1592"/>
      <c r="AD235" s="435"/>
      <c r="AE235" s="435"/>
      <c r="AF235" s="222"/>
    </row>
    <row r="236" spans="1:32" ht="18.75" hidden="1" customHeight="1" thickBot="1">
      <c r="A236" s="1157"/>
      <c r="B236" s="1157"/>
      <c r="C236" s="1163"/>
      <c r="D236" s="1161"/>
      <c r="E236" s="1161"/>
      <c r="F236" s="1156">
        <v>198</v>
      </c>
      <c r="G236" s="1577"/>
      <c r="H236" s="1578"/>
      <c r="I236" s="775"/>
      <c r="J236" s="443"/>
      <c r="K236" s="444"/>
      <c r="L236" s="445">
        <f>J236*K236</f>
        <v>0</v>
      </c>
      <c r="M236" s="446"/>
      <c r="N236" s="446"/>
      <c r="O236" s="446"/>
      <c r="P236" s="446"/>
      <c r="Q236" s="455"/>
      <c r="R236" s="486"/>
      <c r="S236" s="517"/>
      <c r="U236" s="1022"/>
      <c r="V236" s="1022"/>
      <c r="W236" s="1022"/>
      <c r="X236" s="1022"/>
      <c r="Y236" s="1022"/>
      <c r="Z236" s="525"/>
      <c r="AA236" s="1580"/>
      <c r="AB236" s="1580"/>
      <c r="AC236" s="15"/>
      <c r="AD236" s="15"/>
    </row>
    <row r="237" spans="1:32" ht="18" hidden="1" customHeight="1" thickBot="1">
      <c r="A237" s="1157"/>
      <c r="B237" s="1157"/>
      <c r="C237" s="1163"/>
      <c r="D237" s="1161"/>
      <c r="E237" s="1161"/>
      <c r="F237" s="1156">
        <v>199</v>
      </c>
      <c r="G237" s="1590"/>
      <c r="H237" s="1591"/>
      <c r="I237" s="1044"/>
      <c r="J237" s="1045"/>
      <c r="K237" s="1046"/>
      <c r="L237" s="456">
        <f>J237*K237</f>
        <v>0</v>
      </c>
      <c r="M237" s="1047"/>
      <c r="N237" s="1047"/>
      <c r="O237" s="1047"/>
      <c r="P237" s="1047"/>
      <c r="Q237" s="1048"/>
      <c r="R237" s="486"/>
      <c r="S237" s="517"/>
      <c r="U237" s="1022"/>
      <c r="V237" s="1022"/>
      <c r="W237" s="1022"/>
      <c r="X237" s="1022"/>
      <c r="Y237" s="1022"/>
      <c r="Z237" s="525"/>
      <c r="AA237" s="1580"/>
      <c r="AB237" s="1580"/>
      <c r="AC237" s="15"/>
      <c r="AD237" s="15"/>
    </row>
    <row r="238" spans="1:32" ht="18.75" customHeight="1" thickBot="1">
      <c r="C238" s="518"/>
      <c r="D238" s="222"/>
      <c r="E238" s="222"/>
      <c r="F238" s="457" t="s">
        <v>175</v>
      </c>
      <c r="G238" s="1581" t="s">
        <v>64</v>
      </c>
      <c r="H238" s="1582"/>
      <c r="I238" s="458" t="s">
        <v>175</v>
      </c>
      <c r="J238" s="459" t="s">
        <v>175</v>
      </c>
      <c r="K238" s="460" t="s">
        <v>175</v>
      </c>
      <c r="L238" s="461">
        <f t="shared" ref="L238:Q238" si="9">SUM(L39:L237)</f>
        <v>273100</v>
      </c>
      <c r="M238" s="461">
        <f>SUM(M39:M237)</f>
        <v>196000</v>
      </c>
      <c r="N238" s="461">
        <f t="shared" si="9"/>
        <v>31600</v>
      </c>
      <c r="O238" s="461">
        <f t="shared" si="9"/>
        <v>39400</v>
      </c>
      <c r="P238" s="461">
        <f t="shared" si="9"/>
        <v>0</v>
      </c>
      <c r="Q238" s="461">
        <f t="shared" si="9"/>
        <v>0</v>
      </c>
      <c r="R238" s="487"/>
      <c r="S238" s="519"/>
      <c r="U238" s="1022"/>
      <c r="V238" s="1022"/>
      <c r="W238" s="1022"/>
      <c r="X238" s="1022"/>
      <c r="Y238" s="1022"/>
      <c r="Z238" s="525"/>
      <c r="AA238" s="1579"/>
      <c r="AB238" s="1579"/>
      <c r="AC238" s="15"/>
      <c r="AD238" s="15"/>
    </row>
    <row r="239" spans="1:32" ht="18.75" customHeight="1" thickBot="1">
      <c r="C239" s="518"/>
      <c r="D239" s="222"/>
      <c r="E239" s="222"/>
      <c r="F239" s="13"/>
      <c r="G239" s="13"/>
      <c r="H239" s="13"/>
      <c r="I239" s="13"/>
      <c r="J239" s="13"/>
      <c r="K239" s="13"/>
      <c r="L239" s="13"/>
      <c r="M239" s="13"/>
      <c r="N239" s="13"/>
      <c r="O239" s="13"/>
      <c r="P239" s="13"/>
      <c r="Q239" s="13"/>
      <c r="R239" s="15"/>
      <c r="S239" s="508"/>
      <c r="U239" s="1022"/>
      <c r="V239" s="1022"/>
      <c r="W239" s="1022"/>
      <c r="X239" s="1022"/>
      <c r="Y239" s="1022"/>
      <c r="Z239" s="526"/>
      <c r="AA239" s="1579"/>
      <c r="AB239" s="1579"/>
      <c r="AC239" s="15"/>
      <c r="AD239" s="15"/>
    </row>
    <row r="240" spans="1:32" ht="18.75" customHeight="1">
      <c r="B240" s="13"/>
      <c r="C240" s="523"/>
      <c r="D240" s="524"/>
      <c r="E240" s="524"/>
      <c r="F240" s="403"/>
      <c r="G240" s="403"/>
      <c r="H240" s="403"/>
      <c r="I240" s="403"/>
      <c r="J240" s="403"/>
      <c r="K240" s="403"/>
      <c r="L240" s="403"/>
      <c r="M240" s="403"/>
      <c r="N240" s="403"/>
      <c r="O240" s="403"/>
      <c r="P240" s="403"/>
      <c r="Q240" s="403"/>
      <c r="R240" s="523"/>
      <c r="S240" s="523"/>
      <c r="T240" s="13"/>
      <c r="U240" s="1022"/>
      <c r="V240" s="1022"/>
      <c r="W240" s="1022"/>
      <c r="X240" s="1022"/>
      <c r="Y240" s="1022"/>
      <c r="Z240" s="222"/>
      <c r="AA240" s="1579"/>
      <c r="AB240" s="1579"/>
      <c r="AC240" s="15"/>
      <c r="AD240" s="15"/>
    </row>
    <row r="241" spans="2:32" ht="18.75" customHeight="1">
      <c r="B241" s="13"/>
      <c r="C241" s="15"/>
      <c r="D241" s="222"/>
      <c r="E241" s="222"/>
      <c r="F241" s="13"/>
      <c r="G241" s="13"/>
      <c r="H241" s="13"/>
      <c r="I241" s="13"/>
      <c r="J241" s="13"/>
      <c r="K241" s="13"/>
      <c r="L241" s="13"/>
      <c r="M241" s="13"/>
      <c r="N241" s="13"/>
      <c r="O241" s="13"/>
      <c r="P241" s="13"/>
      <c r="Q241" s="13"/>
      <c r="R241" s="15"/>
      <c r="S241" s="15"/>
      <c r="T241" s="13"/>
      <c r="U241" s="1022"/>
      <c r="V241" s="1022"/>
      <c r="W241" s="1022"/>
      <c r="X241" s="1022"/>
      <c r="Y241" s="1022"/>
      <c r="Z241" s="222"/>
      <c r="AA241" s="1579"/>
      <c r="AB241" s="1579"/>
      <c r="AC241" s="15"/>
      <c r="AD241" s="15"/>
    </row>
    <row r="242" spans="2:32" ht="17">
      <c r="B242" s="13"/>
      <c r="C242" s="15"/>
      <c r="D242" s="222"/>
      <c r="E242" s="222"/>
      <c r="F242" s="13"/>
      <c r="G242" s="13"/>
      <c r="H242" s="13"/>
      <c r="I242" s="13"/>
      <c r="J242" s="13"/>
      <c r="K242" s="13"/>
      <c r="L242" s="13"/>
      <c r="M242" s="13"/>
      <c r="N242" s="13"/>
      <c r="O242" s="13"/>
      <c r="P242" s="13"/>
      <c r="Q242" s="13"/>
      <c r="R242" s="15"/>
      <c r="S242" s="15"/>
      <c r="T242" s="13"/>
      <c r="U242" s="1022"/>
      <c r="V242" s="1022"/>
      <c r="W242" s="1022"/>
      <c r="X242" s="1022"/>
      <c r="Y242" s="1022"/>
      <c r="Z242" s="222"/>
      <c r="AA242" s="1579"/>
      <c r="AB242" s="1579"/>
      <c r="AC242" s="15"/>
      <c r="AD242" s="15"/>
    </row>
    <row r="243" spans="2:32" ht="17">
      <c r="B243" s="13"/>
      <c r="C243" s="15"/>
      <c r="D243" s="222"/>
      <c r="E243" s="222"/>
      <c r="F243" s="13"/>
      <c r="G243" s="13"/>
      <c r="H243" s="13"/>
      <c r="I243" s="13"/>
      <c r="J243" s="13"/>
      <c r="K243" s="13"/>
      <c r="L243" s="13"/>
      <c r="M243" s="13"/>
      <c r="N243" s="13"/>
      <c r="O243" s="13"/>
      <c r="P243" s="13"/>
      <c r="Q243" s="13"/>
      <c r="R243" s="15"/>
      <c r="S243" s="15"/>
      <c r="T243" s="13"/>
      <c r="U243" s="1022"/>
      <c r="V243" s="1022"/>
      <c r="W243" s="1022"/>
      <c r="X243" s="1022"/>
      <c r="Y243" s="1022"/>
      <c r="Z243" s="222"/>
      <c r="AA243" s="1579"/>
      <c r="AB243" s="1579"/>
      <c r="AC243" s="15"/>
      <c r="AD243" s="15"/>
    </row>
    <row r="244" spans="2:32" ht="17">
      <c r="B244" s="13"/>
      <c r="C244" s="15"/>
      <c r="D244" s="222"/>
      <c r="E244" s="222"/>
      <c r="F244" s="13"/>
      <c r="G244" s="13"/>
      <c r="H244" s="13"/>
      <c r="I244" s="13"/>
      <c r="J244" s="13"/>
      <c r="K244" s="13"/>
      <c r="L244" s="13"/>
      <c r="M244" s="13"/>
      <c r="N244" s="13"/>
      <c r="O244" s="13"/>
      <c r="P244" s="13"/>
      <c r="Q244" s="13"/>
      <c r="R244" s="15"/>
      <c r="S244" s="15"/>
      <c r="T244" s="13"/>
      <c r="U244" s="1022"/>
      <c r="V244" s="1022"/>
      <c r="W244" s="1022"/>
      <c r="X244" s="1022"/>
      <c r="Y244" s="1022"/>
      <c r="Z244" s="222"/>
      <c r="AA244" s="1579"/>
      <c r="AB244" s="1579"/>
      <c r="AC244" s="15"/>
      <c r="AD244" s="15"/>
    </row>
    <row r="245" spans="2:32" ht="17">
      <c r="B245" s="13"/>
      <c r="C245" s="15"/>
      <c r="D245" s="222"/>
      <c r="E245" s="222"/>
      <c r="F245" s="13"/>
      <c r="G245" s="13"/>
      <c r="H245" s="13"/>
      <c r="I245" s="13"/>
      <c r="J245" s="13"/>
      <c r="K245" s="13"/>
      <c r="L245" s="13"/>
      <c r="M245" s="13"/>
      <c r="N245" s="13"/>
      <c r="O245" s="13"/>
      <c r="P245" s="13"/>
      <c r="Q245" s="13"/>
      <c r="R245" s="15"/>
      <c r="S245" s="15"/>
      <c r="T245" s="13"/>
      <c r="U245" s="1022"/>
      <c r="V245" s="1022"/>
      <c r="W245" s="1022"/>
      <c r="X245" s="1022"/>
      <c r="Y245" s="1022"/>
      <c r="Z245" s="222"/>
      <c r="AA245" s="1589"/>
      <c r="AB245" s="1589"/>
      <c r="AC245" s="15"/>
      <c r="AD245" s="15"/>
    </row>
    <row r="246" spans="2:32" ht="12.75" customHeight="1">
      <c r="B246" s="13"/>
      <c r="C246" s="15"/>
      <c r="D246" s="222"/>
      <c r="E246" s="222"/>
      <c r="F246" s="13"/>
      <c r="G246" s="13"/>
      <c r="H246" s="13"/>
      <c r="I246" s="13"/>
      <c r="J246" s="13"/>
      <c r="K246" s="13"/>
      <c r="L246" s="13"/>
      <c r="M246" s="13"/>
      <c r="N246" s="13"/>
      <c r="O246" s="13"/>
      <c r="P246" s="13"/>
      <c r="Q246" s="13"/>
      <c r="R246" s="15"/>
      <c r="S246" s="15"/>
      <c r="T246" s="13"/>
      <c r="U246" s="1022"/>
      <c r="V246" s="1022"/>
      <c r="W246" s="1022"/>
      <c r="X246" s="1022"/>
      <c r="Y246" s="1022"/>
      <c r="Z246" s="222"/>
      <c r="AA246" s="222"/>
      <c r="AB246" s="222"/>
      <c r="AC246" s="222"/>
      <c r="AD246" s="222"/>
      <c r="AE246" s="222"/>
      <c r="AF246" s="222"/>
    </row>
    <row r="247" spans="2:32" ht="12.75" customHeight="1">
      <c r="B247" s="13"/>
      <c r="C247" s="15"/>
      <c r="D247" s="222"/>
      <c r="E247" s="222"/>
      <c r="F247" s="13"/>
      <c r="G247" s="13"/>
      <c r="H247" s="13"/>
      <c r="I247" s="13"/>
      <c r="J247" s="13"/>
      <c r="K247" s="13"/>
      <c r="L247" s="13"/>
      <c r="M247" s="13"/>
      <c r="N247" s="13"/>
      <c r="O247" s="13"/>
      <c r="P247" s="13"/>
      <c r="Q247" s="13"/>
      <c r="R247" s="15"/>
      <c r="S247" s="15"/>
      <c r="T247" s="13"/>
      <c r="U247" s="1022"/>
      <c r="V247" s="1022"/>
      <c r="W247" s="1022"/>
      <c r="X247" s="1022"/>
      <c r="Y247" s="1022"/>
      <c r="Z247" s="222"/>
      <c r="AA247" s="222"/>
      <c r="AB247" s="222"/>
      <c r="AC247" s="222"/>
      <c r="AD247" s="222"/>
      <c r="AE247" s="222"/>
      <c r="AF247" s="222"/>
    </row>
    <row r="248" spans="2:32" ht="12.75" customHeight="1">
      <c r="B248" s="13"/>
      <c r="C248" s="15"/>
      <c r="D248" s="222"/>
      <c r="E248" s="222"/>
      <c r="F248" s="13"/>
      <c r="G248" s="13"/>
      <c r="H248" s="13"/>
      <c r="I248" s="13"/>
      <c r="J248" s="13"/>
      <c r="K248" s="13"/>
      <c r="L248" s="13"/>
      <c r="M248" s="13"/>
      <c r="N248" s="13"/>
      <c r="O248" s="13"/>
      <c r="P248" s="13"/>
      <c r="Q248" s="13"/>
      <c r="R248" s="15"/>
      <c r="S248" s="15"/>
      <c r="T248" s="13"/>
      <c r="U248" s="1022"/>
      <c r="V248" s="1022"/>
      <c r="W248" s="1022"/>
      <c r="X248" s="1022"/>
      <c r="Y248" s="1022"/>
      <c r="Z248" s="222"/>
      <c r="AA248" s="222"/>
      <c r="AB248" s="222"/>
      <c r="AC248" s="222"/>
      <c r="AD248" s="222"/>
      <c r="AE248" s="222"/>
      <c r="AF248" s="222"/>
    </row>
    <row r="249" spans="2:32" ht="12.75" customHeight="1">
      <c r="B249" s="13"/>
      <c r="C249" s="15"/>
      <c r="D249" s="222"/>
      <c r="E249" s="222"/>
      <c r="F249" s="13"/>
      <c r="G249" s="13"/>
      <c r="H249" s="13"/>
      <c r="I249" s="13"/>
      <c r="J249" s="13"/>
      <c r="K249" s="13"/>
      <c r="L249" s="13"/>
      <c r="M249" s="13"/>
      <c r="N249" s="13"/>
      <c r="O249" s="13"/>
      <c r="P249" s="13"/>
      <c r="Q249" s="13"/>
      <c r="R249" s="15"/>
      <c r="S249" s="15"/>
      <c r="T249" s="13"/>
      <c r="U249" s="1022"/>
      <c r="V249" s="1022"/>
      <c r="W249" s="1022"/>
      <c r="X249" s="1022"/>
      <c r="Y249" s="1022"/>
      <c r="Z249" s="527"/>
      <c r="AA249" s="527"/>
      <c r="AB249" s="527"/>
      <c r="AC249" s="222"/>
      <c r="AD249" s="222"/>
      <c r="AE249" s="222"/>
      <c r="AF249" s="222"/>
    </row>
    <row r="250" spans="2:32" ht="12.75" customHeight="1">
      <c r="B250" s="13"/>
      <c r="C250" s="15"/>
      <c r="D250" s="222"/>
      <c r="E250" s="222"/>
      <c r="F250" s="13"/>
      <c r="G250" s="13"/>
      <c r="H250" s="13"/>
      <c r="I250" s="13"/>
      <c r="J250" s="13"/>
      <c r="K250" s="105"/>
      <c r="L250" s="13"/>
      <c r="M250" s="13"/>
      <c r="N250" s="13"/>
      <c r="O250" s="13"/>
      <c r="P250" s="13"/>
      <c r="Q250" s="13"/>
      <c r="R250" s="15"/>
      <c r="S250" s="15"/>
      <c r="T250" s="13"/>
      <c r="U250" s="1022"/>
      <c r="V250" s="1022"/>
      <c r="W250" s="1022"/>
      <c r="X250" s="1022"/>
      <c r="Y250" s="1022"/>
      <c r="Z250" s="15"/>
      <c r="AA250" s="15"/>
      <c r="AB250" s="15"/>
      <c r="AC250" s="222"/>
      <c r="AD250" s="222"/>
      <c r="AE250" s="222"/>
      <c r="AF250" s="222"/>
    </row>
    <row r="251" spans="2:32" ht="12.75" customHeight="1">
      <c r="B251" s="13"/>
      <c r="C251" s="15"/>
      <c r="D251" s="222"/>
      <c r="E251" s="222"/>
      <c r="F251" s="13"/>
      <c r="G251" s="13"/>
      <c r="H251" s="13"/>
      <c r="I251" s="13"/>
      <c r="J251" s="13"/>
      <c r="K251" s="13"/>
      <c r="L251" s="13"/>
      <c r="M251" s="13"/>
      <c r="N251" s="13"/>
      <c r="O251" s="13"/>
      <c r="P251" s="13"/>
      <c r="Q251" s="13"/>
      <c r="R251" s="15"/>
      <c r="S251" s="15"/>
      <c r="T251" s="13"/>
      <c r="U251" s="1022"/>
      <c r="V251" s="1022"/>
      <c r="W251" s="1022"/>
      <c r="X251" s="1022"/>
      <c r="Y251" s="1022"/>
      <c r="Z251" s="15"/>
      <c r="AA251" s="15"/>
      <c r="AB251" s="15"/>
      <c r="AC251" s="222"/>
      <c r="AD251" s="222"/>
      <c r="AE251" s="222"/>
      <c r="AF251" s="222"/>
    </row>
    <row r="252" spans="2:32" ht="12.75" customHeight="1">
      <c r="B252" s="13"/>
      <c r="C252" s="15"/>
      <c r="D252" s="222"/>
      <c r="E252" s="222"/>
      <c r="F252" s="13"/>
      <c r="G252" s="13"/>
      <c r="H252" s="13"/>
      <c r="I252" s="13"/>
      <c r="J252" s="13"/>
      <c r="K252" s="13"/>
      <c r="L252" s="13"/>
      <c r="M252" s="13"/>
      <c r="N252" s="13"/>
      <c r="O252" s="13"/>
      <c r="P252" s="13"/>
      <c r="Q252" s="13"/>
      <c r="R252" s="15"/>
      <c r="S252" s="15"/>
      <c r="T252" s="13"/>
      <c r="U252" s="1022"/>
      <c r="V252" s="1022"/>
      <c r="W252" s="1022"/>
      <c r="X252" s="1022"/>
      <c r="Y252" s="1022"/>
      <c r="Z252" s="15"/>
      <c r="AA252" s="15"/>
      <c r="AB252" s="15"/>
      <c r="AC252" s="222"/>
      <c r="AD252" s="222"/>
      <c r="AE252" s="222"/>
      <c r="AF252" s="222"/>
    </row>
    <row r="253" spans="2:32" ht="12.75" customHeight="1">
      <c r="B253" s="13"/>
      <c r="C253" s="15"/>
      <c r="D253" s="222"/>
      <c r="E253" s="222"/>
      <c r="F253" s="13"/>
      <c r="G253" s="13"/>
      <c r="H253" s="13"/>
      <c r="I253" s="13"/>
      <c r="J253" s="13"/>
      <c r="K253" s="13"/>
      <c r="L253" s="13"/>
      <c r="M253" s="13"/>
      <c r="N253" s="13"/>
      <c r="O253" s="13"/>
      <c r="P253" s="13"/>
      <c r="Q253" s="13"/>
      <c r="R253" s="15"/>
      <c r="S253" s="15"/>
      <c r="T253" s="13"/>
      <c r="U253" s="1022"/>
      <c r="V253" s="1022"/>
      <c r="W253" s="1022"/>
      <c r="X253" s="1022"/>
      <c r="Y253" s="1022"/>
      <c r="Z253" s="15"/>
      <c r="AA253" s="15"/>
      <c r="AB253" s="15"/>
      <c r="AC253" s="222"/>
      <c r="AD253" s="222"/>
      <c r="AE253" s="222"/>
      <c r="AF253" s="222"/>
    </row>
    <row r="254" spans="2:32" ht="12.75" customHeight="1">
      <c r="B254" s="13"/>
      <c r="C254" s="15"/>
      <c r="D254" s="222"/>
      <c r="E254" s="222"/>
      <c r="F254" s="13"/>
      <c r="G254" s="13"/>
      <c r="H254" s="13"/>
      <c r="I254" s="13"/>
      <c r="J254" s="13"/>
      <c r="K254" s="13"/>
      <c r="L254" s="13"/>
      <c r="M254" s="13"/>
      <c r="N254" s="13"/>
      <c r="O254" s="13"/>
      <c r="P254" s="13"/>
      <c r="Q254" s="13"/>
      <c r="R254" s="15"/>
      <c r="S254" s="15"/>
      <c r="T254" s="13"/>
      <c r="U254" s="1022"/>
      <c r="V254" s="1022"/>
      <c r="W254" s="1022"/>
      <c r="X254" s="1022"/>
      <c r="Y254" s="1022"/>
      <c r="Z254" s="15"/>
      <c r="AA254" s="15"/>
      <c r="AB254" s="15"/>
      <c r="AC254" s="222"/>
      <c r="AD254" s="222"/>
      <c r="AE254" s="222"/>
      <c r="AF254" s="222"/>
    </row>
    <row r="255" spans="2:32" ht="12.75" customHeight="1">
      <c r="B255" s="13"/>
      <c r="C255" s="15"/>
      <c r="D255" s="222"/>
      <c r="E255" s="222"/>
      <c r="F255" s="13"/>
      <c r="G255" s="13"/>
      <c r="H255" s="13"/>
      <c r="I255" s="13"/>
      <c r="J255" s="13"/>
      <c r="K255" s="13"/>
      <c r="L255" s="13"/>
      <c r="M255" s="13"/>
      <c r="N255" s="13"/>
      <c r="O255" s="13"/>
      <c r="P255" s="13"/>
      <c r="Q255" s="13"/>
      <c r="R255" s="15"/>
      <c r="S255" s="15"/>
      <c r="T255" s="13"/>
      <c r="U255" s="1022"/>
      <c r="V255" s="1022"/>
      <c r="W255" s="1022"/>
      <c r="X255" s="1022"/>
      <c r="Y255" s="1022"/>
      <c r="Z255" s="15"/>
      <c r="AA255" s="15"/>
      <c r="AB255" s="15"/>
      <c r="AC255" s="222"/>
      <c r="AD255" s="222"/>
      <c r="AE255" s="222"/>
      <c r="AF255" s="222"/>
    </row>
    <row r="256" spans="2:32" ht="12.75" customHeight="1">
      <c r="B256" s="13"/>
      <c r="C256" s="15"/>
      <c r="D256" s="222"/>
      <c r="E256" s="222"/>
      <c r="F256" s="13"/>
      <c r="G256" s="13"/>
      <c r="H256" s="13"/>
      <c r="I256" s="13"/>
      <c r="J256" s="13"/>
      <c r="K256" s="13"/>
      <c r="L256" s="13"/>
      <c r="M256" s="13"/>
      <c r="N256" s="13"/>
      <c r="O256" s="13"/>
      <c r="P256" s="13"/>
      <c r="Q256" s="13"/>
      <c r="R256" s="15"/>
      <c r="S256" s="15"/>
      <c r="T256" s="13"/>
      <c r="U256" s="1022"/>
      <c r="V256" s="1022"/>
      <c r="W256" s="1022"/>
      <c r="X256" s="1022"/>
      <c r="Y256" s="1022"/>
      <c r="Z256" s="15"/>
      <c r="AA256" s="15"/>
      <c r="AB256" s="15"/>
      <c r="AC256" s="222"/>
      <c r="AD256" s="222"/>
      <c r="AE256" s="222"/>
      <c r="AF256" s="222"/>
    </row>
    <row r="257" spans="2:32" ht="12.75" customHeight="1">
      <c r="B257" s="13"/>
      <c r="C257" s="15"/>
      <c r="D257" s="222"/>
      <c r="E257" s="222"/>
      <c r="F257" s="13"/>
      <c r="G257" s="13"/>
      <c r="H257" s="13"/>
      <c r="I257" s="13"/>
      <c r="J257" s="13"/>
      <c r="K257" s="13"/>
      <c r="L257" s="13"/>
      <c r="M257" s="13"/>
      <c r="N257" s="13"/>
      <c r="O257" s="13"/>
      <c r="P257" s="13"/>
      <c r="Q257" s="13"/>
      <c r="R257" s="15"/>
      <c r="S257" s="15"/>
      <c r="T257" s="13"/>
      <c r="U257" s="1022"/>
      <c r="V257" s="1022"/>
      <c r="W257" s="1022"/>
      <c r="X257" s="1022"/>
      <c r="Y257" s="1022"/>
      <c r="Z257" s="15"/>
      <c r="AA257" s="15"/>
      <c r="AB257" s="15"/>
      <c r="AC257" s="222"/>
      <c r="AD257" s="222"/>
      <c r="AE257" s="222"/>
      <c r="AF257" s="222"/>
    </row>
    <row r="258" spans="2:32" ht="17">
      <c r="B258" s="13"/>
      <c r="C258" s="15"/>
      <c r="D258" s="222"/>
      <c r="E258" s="222"/>
      <c r="F258" s="222"/>
      <c r="G258" s="222"/>
      <c r="H258" s="436"/>
      <c r="I258" s="222"/>
      <c r="J258" s="222"/>
      <c r="K258" s="222"/>
      <c r="L258" s="222"/>
      <c r="M258" s="222"/>
      <c r="N258" s="222"/>
      <c r="O258" s="222"/>
      <c r="P258" s="222"/>
      <c r="Q258" s="222"/>
      <c r="R258" s="222"/>
      <c r="S258" s="222"/>
      <c r="T258" s="13"/>
      <c r="U258" s="1022"/>
      <c r="V258" s="1022"/>
      <c r="W258" s="1022"/>
      <c r="X258" s="1022"/>
      <c r="Y258" s="1022"/>
      <c r="Z258" s="15"/>
      <c r="AA258" s="15"/>
      <c r="AB258" s="15"/>
      <c r="AC258" s="222"/>
      <c r="AD258" s="222"/>
      <c r="AE258" s="222"/>
      <c r="AF258" s="222"/>
    </row>
    <row r="259" spans="2:32" ht="12.75" customHeight="1">
      <c r="B259" s="13"/>
      <c r="C259" s="15"/>
      <c r="D259" s="222"/>
      <c r="E259" s="222"/>
      <c r="F259" s="222"/>
      <c r="G259" s="222"/>
      <c r="H259" s="222"/>
      <c r="I259" s="222"/>
      <c r="J259" s="222"/>
      <c r="K259" s="222"/>
      <c r="L259" s="222"/>
      <c r="M259" s="222"/>
      <c r="N259" s="222"/>
      <c r="O259" s="222"/>
      <c r="P259" s="222"/>
      <c r="Q259" s="222"/>
      <c r="R259" s="222"/>
      <c r="S259" s="222"/>
      <c r="T259" s="13"/>
      <c r="U259" s="1022"/>
      <c r="V259" s="1022"/>
      <c r="W259" s="1022"/>
      <c r="X259" s="1022"/>
      <c r="Y259" s="1022"/>
      <c r="Z259" s="15"/>
      <c r="AA259" s="15"/>
      <c r="AB259" s="15"/>
      <c r="AC259" s="222"/>
      <c r="AD259" s="222"/>
      <c r="AE259" s="222"/>
      <c r="AF259" s="222"/>
    </row>
    <row r="260" spans="2:32" ht="12.75" customHeight="1">
      <c r="B260" s="13"/>
      <c r="C260" s="15"/>
      <c r="D260" s="222"/>
      <c r="E260" s="13"/>
      <c r="F260" s="13"/>
      <c r="G260" s="13"/>
      <c r="H260" s="13"/>
      <c r="I260" s="13"/>
      <c r="J260" s="13"/>
      <c r="K260" s="13"/>
      <c r="L260" s="13"/>
      <c r="M260" s="13"/>
      <c r="N260" s="13"/>
      <c r="O260" s="13"/>
      <c r="P260" s="13"/>
      <c r="Q260" s="13"/>
      <c r="R260" s="15"/>
      <c r="S260" s="15"/>
      <c r="T260" s="13"/>
      <c r="U260" s="1022"/>
      <c r="V260" s="1022"/>
      <c r="W260" s="1022"/>
      <c r="X260" s="1022"/>
      <c r="Y260" s="1022"/>
      <c r="Z260" s="15"/>
      <c r="AA260" s="15"/>
      <c r="AB260" s="15"/>
      <c r="AC260" s="15"/>
      <c r="AD260" s="15"/>
    </row>
    <row r="261" spans="2:32" ht="12.75" customHeight="1">
      <c r="B261" s="13"/>
      <c r="C261" s="15"/>
      <c r="D261" s="222"/>
      <c r="E261" s="13"/>
      <c r="F261" s="13"/>
      <c r="G261" s="13"/>
      <c r="H261" s="13"/>
      <c r="I261" s="13"/>
      <c r="J261" s="13"/>
      <c r="K261" s="13"/>
      <c r="L261" s="13"/>
      <c r="M261" s="13"/>
      <c r="N261" s="13"/>
      <c r="O261" s="13"/>
      <c r="P261" s="13"/>
      <c r="Q261" s="13"/>
      <c r="R261" s="15"/>
      <c r="S261" s="15"/>
      <c r="T261" s="13"/>
      <c r="U261" s="1022"/>
      <c r="V261" s="1022"/>
      <c r="W261" s="1022"/>
      <c r="X261" s="1022"/>
      <c r="Y261" s="1022"/>
    </row>
    <row r="262" spans="2:32" ht="12.75" customHeight="1">
      <c r="B262" s="13"/>
      <c r="C262" s="15"/>
      <c r="D262" s="222"/>
      <c r="E262" s="13"/>
      <c r="F262" s="13"/>
      <c r="G262" s="13"/>
      <c r="H262" s="13"/>
      <c r="I262" s="13"/>
      <c r="J262" s="13"/>
      <c r="K262" s="13"/>
      <c r="L262" s="13"/>
      <c r="M262" s="13"/>
      <c r="N262" s="13"/>
      <c r="O262" s="13"/>
      <c r="P262" s="13"/>
      <c r="Q262" s="13"/>
      <c r="R262" s="15"/>
      <c r="S262" s="15"/>
      <c r="T262" s="13"/>
      <c r="U262" s="1022"/>
      <c r="V262" s="1022"/>
      <c r="W262" s="1022"/>
      <c r="X262" s="1022"/>
      <c r="Y262" s="1022"/>
    </row>
    <row r="263" spans="2:32" ht="12.75" customHeight="1">
      <c r="B263" s="13"/>
      <c r="C263" s="15"/>
      <c r="D263" s="222"/>
      <c r="E263" s="13"/>
      <c r="F263" s="13"/>
      <c r="G263" s="13"/>
      <c r="H263" s="13"/>
      <c r="I263" s="13"/>
      <c r="J263" s="13"/>
      <c r="K263" s="13"/>
      <c r="L263" s="13"/>
      <c r="M263" s="13"/>
      <c r="N263" s="13"/>
      <c r="O263" s="13"/>
      <c r="P263" s="13"/>
      <c r="Q263" s="13"/>
      <c r="R263" s="15"/>
      <c r="S263" s="15"/>
      <c r="T263" s="13"/>
      <c r="U263" s="1022"/>
      <c r="V263" s="1022"/>
      <c r="W263" s="1022"/>
      <c r="X263" s="1022"/>
      <c r="Y263" s="1022"/>
    </row>
    <row r="264" spans="2:32" ht="12.75" customHeight="1">
      <c r="B264" s="13"/>
      <c r="C264" s="15"/>
      <c r="D264" s="222"/>
      <c r="E264" s="13"/>
      <c r="F264" s="13"/>
      <c r="G264" s="13"/>
      <c r="H264" s="13"/>
      <c r="I264" s="13"/>
      <c r="J264" s="13"/>
      <c r="K264" s="13"/>
      <c r="L264" s="13"/>
      <c r="M264" s="13"/>
      <c r="N264" s="13"/>
      <c r="O264" s="13"/>
      <c r="P264" s="13"/>
      <c r="Q264" s="13"/>
      <c r="R264" s="15"/>
      <c r="S264" s="15"/>
      <c r="T264" s="13"/>
      <c r="U264" s="1022"/>
      <c r="V264" s="1022"/>
      <c r="W264" s="1022"/>
      <c r="X264" s="1022"/>
      <c r="Y264" s="102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2"/>
      <c r="V265" s="1022"/>
      <c r="W265" s="1022"/>
      <c r="X265" s="1022"/>
      <c r="Y265" s="102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2"/>
      <c r="V266" s="1022"/>
      <c r="W266" s="1022"/>
      <c r="X266" s="1022"/>
      <c r="Y266" s="102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2"/>
      <c r="V267" s="1022"/>
      <c r="W267" s="1022"/>
      <c r="X267" s="1022"/>
      <c r="Y267" s="102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2"/>
      <c r="V268" s="1022"/>
      <c r="W268" s="1022"/>
      <c r="X268" s="1022"/>
      <c r="Y268" s="102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2"/>
      <c r="V269" s="1022"/>
      <c r="W269" s="1022"/>
      <c r="X269" s="1022"/>
      <c r="Y269" s="102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2"/>
      <c r="V270" s="1022"/>
      <c r="W270" s="1022"/>
      <c r="X270" s="1022"/>
      <c r="Y270" s="102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2"/>
      <c r="V271" s="1022"/>
      <c r="W271" s="1022"/>
      <c r="X271" s="1022"/>
      <c r="Y271" s="102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2"/>
      <c r="V272" s="1022"/>
      <c r="W272" s="1022"/>
      <c r="X272" s="1022"/>
      <c r="Y272" s="1022"/>
    </row>
    <row r="273" spans="17:25" ht="12.75" customHeight="1">
      <c r="U273" s="1022"/>
      <c r="V273" s="1022"/>
      <c r="W273" s="1022"/>
      <c r="X273" s="1022"/>
      <c r="Y273" s="1022"/>
    </row>
    <row r="274" spans="17:25" ht="12.75" customHeight="1">
      <c r="U274" s="1022"/>
      <c r="V274" s="1022"/>
      <c r="W274" s="1022"/>
      <c r="X274" s="1022"/>
      <c r="Y274" s="1022"/>
    </row>
    <row r="275" spans="17:25" ht="12.75" customHeight="1">
      <c r="U275" s="1022"/>
      <c r="V275" s="1022"/>
      <c r="W275" s="1022"/>
      <c r="X275" s="1022"/>
      <c r="Y275" s="1022"/>
    </row>
    <row r="276" spans="17:25" ht="12.75" customHeight="1">
      <c r="U276" s="1022"/>
      <c r="V276" s="1022"/>
      <c r="W276" s="1022"/>
      <c r="X276" s="1022"/>
      <c r="Y276" s="1022"/>
    </row>
    <row r="277" spans="17:25" ht="12.75" customHeight="1">
      <c r="U277" s="1022"/>
      <c r="V277" s="1022"/>
      <c r="W277" s="1022"/>
      <c r="X277" s="1022"/>
      <c r="Y277" s="1022"/>
    </row>
    <row r="278" spans="17:25" ht="12.75" customHeight="1">
      <c r="U278" s="1022"/>
      <c r="V278" s="1022"/>
      <c r="W278" s="1022"/>
      <c r="X278" s="1022"/>
      <c r="Y278" s="1022"/>
    </row>
    <row r="279" spans="17:25" ht="12.75" customHeight="1">
      <c r="U279" s="1022"/>
      <c r="V279" s="1022"/>
      <c r="W279" s="1022"/>
      <c r="X279" s="1022"/>
      <c r="Y279" s="1022"/>
    </row>
    <row r="280" spans="17:25" ht="12.75" customHeight="1">
      <c r="Q280" s="481"/>
      <c r="U280" s="1022"/>
      <c r="V280" s="1022"/>
      <c r="W280" s="1022"/>
      <c r="X280" s="1022"/>
      <c r="Y280" s="1022"/>
    </row>
    <row r="281" spans="17:25" ht="12.75" customHeight="1">
      <c r="Q281" s="481"/>
      <c r="U281" s="1022"/>
      <c r="V281" s="1022"/>
      <c r="W281" s="1022"/>
      <c r="X281" s="1022"/>
      <c r="Y281" s="1022"/>
    </row>
    <row r="282" spans="17:25" ht="12.75" customHeight="1">
      <c r="Q282" s="481"/>
      <c r="U282" s="1022"/>
      <c r="V282" s="1022"/>
      <c r="W282" s="1022"/>
      <c r="X282" s="1022"/>
      <c r="Y282" s="1022"/>
    </row>
    <row r="283" spans="17:25" ht="12.75" customHeight="1">
      <c r="Q283" s="481"/>
      <c r="U283" s="1022"/>
      <c r="V283" s="1022"/>
      <c r="W283" s="1022"/>
      <c r="X283" s="1022"/>
      <c r="Y283" s="1022"/>
    </row>
    <row r="284" spans="17:25" ht="12.75" customHeight="1">
      <c r="Q284" s="481"/>
      <c r="U284" s="1022"/>
      <c r="V284" s="1022"/>
      <c r="W284" s="1022"/>
      <c r="X284" s="1022"/>
      <c r="Y284" s="1022"/>
    </row>
    <row r="285" spans="17:25" ht="12.75" customHeight="1">
      <c r="Q285" s="481"/>
      <c r="U285" s="1022"/>
      <c r="V285" s="1022"/>
      <c r="W285" s="1022"/>
      <c r="X285" s="1022"/>
      <c r="Y285" s="1022"/>
    </row>
    <row r="286" spans="17:25" ht="17">
      <c r="Q286" s="483"/>
      <c r="R286" s="483"/>
      <c r="S286" s="483"/>
      <c r="U286" s="1022"/>
      <c r="V286" s="1022"/>
      <c r="W286" s="1022"/>
      <c r="X286" s="1022"/>
      <c r="Y286" s="1022"/>
    </row>
    <row r="287" spans="17:25" ht="17">
      <c r="Q287" s="484"/>
      <c r="R287" s="484"/>
      <c r="S287" s="484"/>
      <c r="U287" s="1022"/>
      <c r="V287" s="1022"/>
      <c r="W287" s="1022"/>
      <c r="X287" s="1022"/>
      <c r="Y287" s="1022"/>
    </row>
    <row r="288" spans="17:25" ht="15.75" hidden="1" customHeight="1">
      <c r="Q288" s="485"/>
      <c r="R288" s="485"/>
      <c r="S288" s="485"/>
      <c r="U288" s="1022"/>
      <c r="V288" s="1022"/>
      <c r="W288" s="1022"/>
      <c r="X288" s="1022"/>
      <c r="Y288" s="1022"/>
    </row>
    <row r="289" spans="17:25" ht="15.75" customHeight="1">
      <c r="Q289" s="485"/>
      <c r="R289" s="485"/>
      <c r="S289" s="485"/>
      <c r="U289" s="1022"/>
      <c r="V289" s="1022"/>
      <c r="W289" s="1022"/>
      <c r="X289" s="1022"/>
      <c r="Y289" s="1022"/>
    </row>
    <row r="290" spans="17:25" ht="15.75" customHeight="1">
      <c r="Q290" s="485"/>
      <c r="R290" s="485"/>
      <c r="S290" s="485"/>
      <c r="U290" s="1022"/>
      <c r="V290" s="1022"/>
      <c r="W290" s="1022"/>
      <c r="X290" s="1022"/>
      <c r="Y290" s="1022"/>
    </row>
    <row r="291" spans="17:25" ht="15.75" customHeight="1">
      <c r="Q291" s="485"/>
      <c r="R291" s="485"/>
      <c r="S291" s="485"/>
      <c r="U291" s="1022"/>
      <c r="V291" s="1022"/>
      <c r="W291" s="1022"/>
      <c r="X291" s="1022"/>
      <c r="Y291" s="1022"/>
    </row>
    <row r="292" spans="17:25" ht="15.75" customHeight="1">
      <c r="Q292" s="485"/>
      <c r="R292" s="485"/>
      <c r="S292" s="485"/>
      <c r="U292" s="1022"/>
      <c r="V292" s="1022"/>
      <c r="W292" s="1022"/>
      <c r="X292" s="1022"/>
      <c r="Y292" s="1022"/>
    </row>
    <row r="293" spans="17:25" ht="15.75" customHeight="1">
      <c r="Q293" s="485"/>
      <c r="R293" s="485"/>
      <c r="S293" s="485"/>
      <c r="U293" s="1022"/>
      <c r="V293" s="1022"/>
      <c r="W293" s="1022"/>
      <c r="X293" s="1022"/>
      <c r="Y293" s="1022"/>
    </row>
    <row r="294" spans="17:25" ht="15.75" customHeight="1">
      <c r="Q294" s="485"/>
      <c r="R294" s="485"/>
      <c r="S294" s="485"/>
      <c r="U294" s="1022"/>
      <c r="V294" s="1022"/>
      <c r="W294" s="1022"/>
      <c r="X294" s="1022"/>
      <c r="Y294" s="1022"/>
    </row>
    <row r="295" spans="17:25" ht="15.75" customHeight="1">
      <c r="Q295" s="485"/>
      <c r="R295" s="485"/>
      <c r="S295" s="485"/>
      <c r="U295" s="1022"/>
      <c r="V295" s="1022"/>
      <c r="W295" s="1022"/>
      <c r="X295" s="1022"/>
      <c r="Y295" s="1022"/>
    </row>
    <row r="296" spans="17:25" ht="15.75" customHeight="1">
      <c r="Q296" s="485"/>
      <c r="R296" s="485"/>
      <c r="S296" s="485"/>
      <c r="U296" s="1022"/>
      <c r="V296" s="1022"/>
      <c r="W296" s="1022"/>
      <c r="X296" s="1022"/>
      <c r="Y296" s="1022"/>
    </row>
    <row r="297" spans="17:25" ht="15.75" customHeight="1">
      <c r="Q297" s="485"/>
      <c r="R297" s="485"/>
      <c r="S297" s="485"/>
      <c r="U297" s="1022"/>
      <c r="V297" s="1022"/>
      <c r="W297" s="1022"/>
      <c r="X297" s="1022"/>
      <c r="Y297" s="1022"/>
    </row>
    <row r="298" spans="17:25" ht="15.75" customHeight="1">
      <c r="Q298" s="485"/>
      <c r="R298" s="485"/>
      <c r="S298" s="485"/>
      <c r="U298" s="1022"/>
      <c r="V298" s="1022"/>
      <c r="W298" s="1022"/>
      <c r="X298" s="1022"/>
      <c r="Y298" s="1022"/>
    </row>
    <row r="299" spans="17:25" ht="15.75" customHeight="1">
      <c r="Q299" s="485"/>
      <c r="R299" s="485"/>
      <c r="S299" s="485"/>
      <c r="U299" s="1022"/>
      <c r="V299" s="1022"/>
      <c r="W299" s="1022"/>
      <c r="X299" s="1022"/>
      <c r="Y299" s="1022"/>
    </row>
    <row r="300" spans="17:25" ht="15.75" customHeight="1">
      <c r="Q300" s="485"/>
      <c r="R300" s="485"/>
      <c r="S300" s="485"/>
      <c r="U300" s="1022"/>
      <c r="V300" s="1022"/>
      <c r="W300" s="1022"/>
      <c r="X300" s="1022"/>
      <c r="Y300" s="1022"/>
    </row>
    <row r="301" spans="17:25" ht="15.75" customHeight="1">
      <c r="Q301" s="485"/>
      <c r="R301" s="485"/>
      <c r="S301" s="485"/>
      <c r="U301" s="1022"/>
      <c r="V301" s="1022"/>
      <c r="W301" s="1022"/>
      <c r="X301" s="1022"/>
      <c r="Y301" s="1022"/>
    </row>
    <row r="302" spans="17:25" ht="15.75" customHeight="1">
      <c r="Q302" s="485"/>
      <c r="R302" s="485"/>
      <c r="S302" s="485"/>
      <c r="U302" s="1022"/>
      <c r="V302" s="1022"/>
      <c r="W302" s="1022"/>
      <c r="X302" s="1022"/>
      <c r="Y302" s="1022"/>
    </row>
    <row r="303" spans="17:25" ht="15.75" customHeight="1">
      <c r="Q303" s="485"/>
      <c r="R303" s="485"/>
      <c r="S303" s="485"/>
      <c r="U303" s="1022"/>
      <c r="V303" s="1022"/>
      <c r="W303" s="1022"/>
      <c r="X303" s="1022"/>
      <c r="Y303" s="1022"/>
    </row>
    <row r="304" spans="17:25" ht="15.75" customHeight="1">
      <c r="Q304" s="485"/>
      <c r="R304" s="485"/>
      <c r="S304" s="485"/>
      <c r="U304" s="1022"/>
      <c r="V304" s="1022"/>
      <c r="W304" s="1022"/>
      <c r="X304" s="1022"/>
      <c r="Y304" s="1022"/>
    </row>
    <row r="305" spans="17:25" ht="15.75" customHeight="1">
      <c r="Q305" s="485"/>
      <c r="R305" s="485"/>
      <c r="S305" s="485"/>
      <c r="U305" s="1022"/>
      <c r="V305" s="1022"/>
      <c r="W305" s="1022"/>
      <c r="X305" s="1022"/>
      <c r="Y305" s="1022"/>
    </row>
    <row r="306" spans="17:25" ht="15.75" customHeight="1">
      <c r="Q306" s="485"/>
      <c r="R306" s="485"/>
      <c r="S306" s="485"/>
      <c r="U306" s="1022"/>
      <c r="V306" s="1022"/>
      <c r="W306" s="1022"/>
      <c r="X306" s="1022"/>
      <c r="Y306" s="1022"/>
    </row>
    <row r="307" spans="17:25" ht="15.75" customHeight="1">
      <c r="Q307" s="485"/>
      <c r="R307" s="485"/>
      <c r="S307" s="485"/>
      <c r="U307" s="1022"/>
      <c r="V307" s="1022"/>
      <c r="W307" s="1022"/>
      <c r="X307" s="1022"/>
      <c r="Y307" s="1022"/>
    </row>
    <row r="308" spans="17:25" ht="15.75" customHeight="1">
      <c r="Q308" s="485"/>
      <c r="R308" s="485"/>
      <c r="S308" s="485"/>
      <c r="U308" s="1022"/>
      <c r="V308" s="1022"/>
      <c r="W308" s="1022"/>
      <c r="X308" s="1022"/>
      <c r="Y308" s="1022"/>
    </row>
    <row r="309" spans="17:25" ht="15.75" customHeight="1">
      <c r="Q309" s="485"/>
      <c r="R309" s="485"/>
      <c r="S309" s="485"/>
      <c r="U309" s="1022"/>
      <c r="V309" s="1022"/>
      <c r="W309" s="1022"/>
      <c r="X309" s="1022"/>
      <c r="Y309" s="1022"/>
    </row>
    <row r="310" spans="17:25" ht="15.75" customHeight="1">
      <c r="Q310" s="485"/>
      <c r="R310" s="485"/>
      <c r="S310" s="485"/>
      <c r="U310" s="1022"/>
      <c r="V310" s="1022"/>
      <c r="W310" s="1022"/>
      <c r="X310" s="1022"/>
      <c r="Y310" s="1022"/>
    </row>
    <row r="311" spans="17:25" ht="15.75" customHeight="1">
      <c r="Q311" s="485"/>
      <c r="R311" s="485"/>
      <c r="S311" s="485"/>
      <c r="U311" s="1022"/>
      <c r="V311" s="1022"/>
      <c r="W311" s="1022"/>
      <c r="X311" s="1022"/>
      <c r="Y311" s="1022"/>
    </row>
    <row r="312" spans="17:25" ht="15.75" customHeight="1">
      <c r="Q312" s="485"/>
      <c r="R312" s="485"/>
      <c r="S312" s="485"/>
      <c r="U312" s="1022"/>
      <c r="V312" s="1022"/>
      <c r="W312" s="1022"/>
      <c r="X312" s="1022"/>
      <c r="Y312" s="1022"/>
    </row>
    <row r="313" spans="17:25" ht="15.75" customHeight="1">
      <c r="Q313" s="485"/>
      <c r="R313" s="485"/>
      <c r="S313" s="485"/>
      <c r="U313" s="1022"/>
      <c r="V313" s="1022"/>
      <c r="W313" s="1022"/>
      <c r="X313" s="1022"/>
      <c r="Y313" s="1022"/>
    </row>
    <row r="314" spans="17:25" ht="15.75" customHeight="1">
      <c r="Q314" s="485"/>
      <c r="R314" s="485"/>
      <c r="S314" s="485"/>
      <c r="U314" s="1022"/>
      <c r="V314" s="1022"/>
      <c r="W314" s="1022"/>
      <c r="X314" s="1022"/>
      <c r="Y314" s="1022"/>
    </row>
    <row r="315" spans="17:25" ht="15.75" customHeight="1">
      <c r="Q315" s="485"/>
      <c r="R315" s="485"/>
      <c r="S315" s="485"/>
      <c r="U315" s="1022"/>
      <c r="V315" s="1022"/>
      <c r="W315" s="1022"/>
      <c r="X315" s="1022"/>
      <c r="Y315" s="1022"/>
    </row>
    <row r="316" spans="17:25" ht="15.75" customHeight="1">
      <c r="Q316" s="485"/>
      <c r="R316" s="485"/>
      <c r="S316" s="485"/>
      <c r="U316" s="1022"/>
      <c r="V316" s="1022"/>
      <c r="W316" s="1022"/>
      <c r="X316" s="1022"/>
      <c r="Y316" s="1022"/>
    </row>
    <row r="317" spans="17:25" ht="15.75" customHeight="1">
      <c r="Q317" s="485"/>
      <c r="R317" s="485"/>
      <c r="S317" s="485"/>
      <c r="U317" s="1022"/>
      <c r="V317" s="1022"/>
      <c r="W317" s="1022"/>
      <c r="X317" s="1022"/>
      <c r="Y317" s="1022"/>
    </row>
    <row r="318" spans="17:25" ht="15.75" customHeight="1">
      <c r="Q318" s="485"/>
      <c r="R318" s="485"/>
      <c r="S318" s="485"/>
      <c r="U318" s="1022"/>
      <c r="V318" s="1022"/>
      <c r="W318" s="1022"/>
      <c r="X318" s="1022"/>
      <c r="Y318" s="1022"/>
    </row>
    <row r="319" spans="17:25" ht="15.75" customHeight="1">
      <c r="Q319" s="485"/>
      <c r="R319" s="485"/>
      <c r="S319" s="485"/>
      <c r="U319" s="1022"/>
      <c r="V319" s="1022"/>
      <c r="W319" s="1022"/>
      <c r="X319" s="1022"/>
      <c r="Y319" s="1022"/>
    </row>
    <row r="320" spans="17:25" ht="15.75" customHeight="1">
      <c r="Q320" s="485"/>
      <c r="R320" s="485"/>
      <c r="S320" s="485"/>
      <c r="U320" s="1022"/>
      <c r="V320" s="1022"/>
      <c r="W320" s="1022"/>
      <c r="X320" s="1022"/>
      <c r="Y320" s="1022"/>
    </row>
    <row r="321" spans="17:25" ht="15.75" customHeight="1">
      <c r="Q321" s="485"/>
      <c r="R321" s="485"/>
      <c r="S321" s="485"/>
      <c r="U321" s="1022"/>
      <c r="V321" s="1022"/>
      <c r="W321" s="1022"/>
      <c r="X321" s="1022"/>
      <c r="Y321" s="1022"/>
    </row>
    <row r="322" spans="17:25" ht="15.75" customHeight="1">
      <c r="Q322" s="485"/>
      <c r="R322" s="485"/>
      <c r="S322" s="485"/>
      <c r="U322" s="1022"/>
      <c r="V322" s="1022"/>
      <c r="W322" s="1022"/>
      <c r="X322" s="1022"/>
      <c r="Y322" s="1022"/>
    </row>
    <row r="323" spans="17:25" ht="15.75" customHeight="1">
      <c r="Q323" s="485"/>
      <c r="R323" s="485"/>
      <c r="S323" s="485"/>
      <c r="U323" s="1022"/>
      <c r="V323" s="1022"/>
      <c r="W323" s="1022"/>
      <c r="X323" s="1022"/>
      <c r="Y323" s="1022"/>
    </row>
    <row r="324" spans="17:25" ht="15.75" customHeight="1">
      <c r="Q324" s="485"/>
      <c r="R324" s="485"/>
      <c r="S324" s="485"/>
      <c r="U324" s="1022"/>
      <c r="V324" s="1022"/>
      <c r="W324" s="1022"/>
      <c r="X324" s="1022"/>
      <c r="Y324" s="1022"/>
    </row>
    <row r="325" spans="17:25" ht="15.75" customHeight="1">
      <c r="Q325" s="485"/>
      <c r="R325" s="485"/>
      <c r="S325" s="485"/>
      <c r="U325" s="1022"/>
      <c r="V325" s="1022"/>
      <c r="W325" s="1022"/>
      <c r="X325" s="1022"/>
      <c r="Y325" s="1022"/>
    </row>
    <row r="326" spans="17:25" ht="15.75" customHeight="1">
      <c r="Q326" s="485"/>
      <c r="R326" s="485"/>
      <c r="S326" s="485"/>
      <c r="U326" s="1022"/>
      <c r="V326" s="1022"/>
      <c r="W326" s="1022"/>
      <c r="X326" s="1022"/>
      <c r="Y326" s="1022"/>
    </row>
    <row r="327" spans="17:25" ht="15.75" customHeight="1">
      <c r="Q327" s="485"/>
      <c r="R327" s="485"/>
      <c r="S327" s="485"/>
      <c r="U327" s="1022"/>
      <c r="V327" s="1022"/>
      <c r="W327" s="1022"/>
      <c r="X327" s="1022"/>
      <c r="Y327" s="1022"/>
    </row>
    <row r="328" spans="17:25" ht="15.75" customHeight="1">
      <c r="Q328" s="485"/>
      <c r="R328" s="485"/>
      <c r="S328" s="485"/>
      <c r="U328" s="1022"/>
      <c r="V328" s="1022"/>
      <c r="W328" s="1022"/>
      <c r="X328" s="1022"/>
      <c r="Y328" s="1022"/>
    </row>
    <row r="329" spans="17:25" ht="15.75" customHeight="1">
      <c r="Q329" s="485"/>
      <c r="R329" s="485"/>
      <c r="S329" s="485"/>
      <c r="U329" s="1022"/>
      <c r="V329" s="1022"/>
      <c r="W329" s="1022"/>
      <c r="X329" s="1022"/>
      <c r="Y329" s="1022"/>
    </row>
    <row r="330" spans="17:25" ht="15.75" customHeight="1">
      <c r="Q330" s="485"/>
      <c r="R330" s="485"/>
      <c r="S330" s="485"/>
      <c r="U330" s="1022"/>
      <c r="V330" s="1022"/>
      <c r="W330" s="1022"/>
      <c r="X330" s="1022"/>
      <c r="Y330" s="1022"/>
    </row>
    <row r="331" spans="17:25" ht="15.75" customHeight="1">
      <c r="Q331" s="485"/>
      <c r="R331" s="485"/>
      <c r="S331" s="485"/>
      <c r="U331" s="1022"/>
      <c r="V331" s="1022"/>
      <c r="W331" s="1022"/>
      <c r="X331" s="1022"/>
      <c r="Y331" s="1022"/>
    </row>
    <row r="332" spans="17:25" ht="15.75" customHeight="1">
      <c r="Q332" s="485"/>
      <c r="R332" s="485"/>
      <c r="S332" s="485"/>
      <c r="U332" s="1022"/>
      <c r="V332" s="1022"/>
      <c r="W332" s="1022"/>
      <c r="X332" s="1022"/>
      <c r="Y332" s="1022"/>
    </row>
    <row r="333" spans="17:25" ht="15.75" customHeight="1">
      <c r="Q333" s="485"/>
      <c r="R333" s="485"/>
      <c r="S333" s="485"/>
      <c r="U333" s="1022"/>
      <c r="V333" s="1022"/>
      <c r="W333" s="1022"/>
      <c r="X333" s="1022"/>
      <c r="Y333" s="1022"/>
    </row>
    <row r="334" spans="17:25" ht="15.75" customHeight="1">
      <c r="Q334" s="485"/>
      <c r="R334" s="485"/>
      <c r="S334" s="485"/>
      <c r="U334" s="1022"/>
      <c r="V334" s="1022"/>
      <c r="W334" s="1022"/>
      <c r="X334" s="1022"/>
      <c r="Y334" s="1022"/>
    </row>
    <row r="335" spans="17:25" ht="15.75" customHeight="1">
      <c r="Q335" s="485"/>
      <c r="R335" s="485"/>
      <c r="S335" s="485"/>
      <c r="U335" s="1022"/>
      <c r="V335" s="1022"/>
      <c r="W335" s="1022"/>
      <c r="X335" s="1022"/>
      <c r="Y335" s="1022"/>
    </row>
    <row r="336" spans="17:25" ht="15.75" customHeight="1">
      <c r="Q336" s="485"/>
      <c r="R336" s="485"/>
      <c r="S336" s="485"/>
      <c r="U336" s="1022"/>
      <c r="V336" s="1022"/>
      <c r="W336" s="1022"/>
      <c r="X336" s="1022"/>
      <c r="Y336" s="1022"/>
    </row>
    <row r="337" spans="17:25" ht="15.75" customHeight="1">
      <c r="Q337" s="485"/>
      <c r="R337" s="485"/>
      <c r="S337" s="485"/>
      <c r="U337" s="1022"/>
      <c r="V337" s="1022"/>
      <c r="W337" s="1022"/>
      <c r="X337" s="1022"/>
      <c r="Y337" s="1022"/>
    </row>
    <row r="338" spans="17:25" ht="15.75" customHeight="1">
      <c r="Q338" s="485"/>
      <c r="R338" s="485"/>
      <c r="S338" s="485"/>
      <c r="U338" s="1022"/>
      <c r="V338" s="1022"/>
      <c r="W338" s="1022"/>
      <c r="X338" s="1022"/>
      <c r="Y338" s="1022"/>
    </row>
    <row r="339" spans="17:25" ht="15.75" customHeight="1">
      <c r="Q339" s="485"/>
      <c r="R339" s="485"/>
      <c r="S339" s="485"/>
      <c r="U339" s="1022"/>
      <c r="V339" s="1022"/>
      <c r="W339" s="1022"/>
      <c r="X339" s="1022"/>
      <c r="Y339" s="1022"/>
    </row>
    <row r="340" spans="17:25" ht="15.75" customHeight="1">
      <c r="Q340" s="485"/>
      <c r="R340" s="485"/>
      <c r="S340" s="485"/>
      <c r="U340" s="1022"/>
      <c r="V340" s="1022"/>
      <c r="W340" s="1022"/>
      <c r="X340" s="1022"/>
      <c r="Y340" s="1022"/>
    </row>
    <row r="341" spans="17:25" ht="15.75" customHeight="1">
      <c r="Q341" s="485"/>
      <c r="R341" s="485"/>
      <c r="S341" s="485"/>
      <c r="U341" s="1022"/>
      <c r="V341" s="1022"/>
      <c r="W341" s="1022"/>
      <c r="X341" s="1022"/>
      <c r="Y341" s="1022"/>
    </row>
    <row r="342" spans="17:25" ht="15">
      <c r="Q342" s="485"/>
      <c r="R342" s="485"/>
      <c r="S342" s="485"/>
    </row>
    <row r="343" spans="17:25" ht="15">
      <c r="Q343" s="485"/>
      <c r="R343" s="485"/>
      <c r="S343" s="485"/>
    </row>
    <row r="344" spans="17:25" ht="15">
      <c r="Q344" s="485"/>
      <c r="R344" s="485"/>
      <c r="S344" s="485"/>
    </row>
    <row r="345" spans="17:25" ht="15">
      <c r="Q345" s="485"/>
      <c r="R345" s="485"/>
      <c r="S345" s="485"/>
    </row>
    <row r="346" spans="17:25" ht="15">
      <c r="Q346" s="485"/>
      <c r="R346" s="485"/>
      <c r="S346" s="485"/>
    </row>
    <row r="347" spans="17:25" ht="15">
      <c r="Q347" s="485"/>
      <c r="R347" s="485"/>
      <c r="S347" s="485"/>
    </row>
    <row r="348" spans="17:25" ht="15">
      <c r="Q348" s="485"/>
      <c r="R348" s="485"/>
      <c r="S348" s="485"/>
    </row>
    <row r="349" spans="17:25" ht="15">
      <c r="Q349" s="485"/>
      <c r="R349" s="485"/>
      <c r="S349" s="485"/>
    </row>
    <row r="350" spans="17:25" ht="15">
      <c r="Q350" s="485"/>
      <c r="R350" s="485"/>
      <c r="S350" s="485"/>
    </row>
    <row r="351" spans="17:25" ht="15">
      <c r="Q351" s="485"/>
      <c r="R351" s="485"/>
      <c r="S351" s="485"/>
    </row>
    <row r="352" spans="17:25" ht="15">
      <c r="Q352" s="485"/>
      <c r="R352" s="485"/>
      <c r="S352" s="485"/>
    </row>
    <row r="353" spans="17:19" ht="15">
      <c r="Q353" s="485"/>
      <c r="R353" s="485"/>
      <c r="S353" s="485"/>
    </row>
    <row r="354" spans="17:19" ht="15">
      <c r="Q354" s="485"/>
      <c r="R354" s="485"/>
      <c r="S354" s="485"/>
    </row>
    <row r="355" spans="17:19" ht="15">
      <c r="Q355" s="485"/>
      <c r="R355" s="485"/>
      <c r="S355" s="485"/>
    </row>
    <row r="356" spans="17:19" ht="15">
      <c r="Q356" s="485"/>
      <c r="R356" s="485"/>
      <c r="S356" s="485"/>
    </row>
    <row r="357" spans="17:19" ht="15">
      <c r="Q357" s="485"/>
      <c r="R357" s="485"/>
      <c r="S357" s="485"/>
    </row>
    <row r="358" spans="17:19" ht="15">
      <c r="Q358" s="485"/>
      <c r="R358" s="485"/>
      <c r="S358" s="485"/>
    </row>
    <row r="359" spans="17:19" ht="15">
      <c r="Q359" s="485"/>
      <c r="R359" s="485"/>
      <c r="S359" s="485"/>
    </row>
    <row r="360" spans="17:19" ht="15">
      <c r="Q360" s="485"/>
      <c r="R360" s="485"/>
      <c r="S360" s="485"/>
    </row>
    <row r="361" spans="17:19" ht="15">
      <c r="Q361" s="485"/>
      <c r="R361" s="485"/>
      <c r="S361" s="485"/>
    </row>
    <row r="362" spans="17:19" ht="15">
      <c r="Q362" s="485"/>
      <c r="R362" s="485"/>
      <c r="S362" s="485"/>
    </row>
    <row r="363" spans="17:19" ht="15">
      <c r="Q363" s="485"/>
      <c r="R363" s="485"/>
      <c r="S363" s="485"/>
    </row>
    <row r="364" spans="17:19" ht="15">
      <c r="Q364" s="485"/>
      <c r="R364" s="485"/>
      <c r="S364" s="485"/>
    </row>
    <row r="365" spans="17:19" ht="15">
      <c r="Q365" s="485"/>
      <c r="R365" s="485"/>
      <c r="S365" s="485"/>
    </row>
    <row r="366" spans="17:19" ht="15">
      <c r="Q366" s="486"/>
      <c r="R366" s="486"/>
      <c r="S366" s="486"/>
    </row>
    <row r="367" spans="17:19" ht="15">
      <c r="Q367" s="486"/>
      <c r="R367" s="486"/>
      <c r="S367" s="486"/>
    </row>
    <row r="368" spans="17:19" ht="15">
      <c r="Q368" s="486"/>
      <c r="R368" s="486"/>
      <c r="S368" s="486"/>
    </row>
    <row r="369" spans="17:19" ht="15">
      <c r="Q369" s="486"/>
      <c r="R369" s="486"/>
      <c r="S369" s="486"/>
    </row>
    <row r="370" spans="17:19" ht="15">
      <c r="Q370" s="486"/>
      <c r="R370" s="486"/>
      <c r="S370" s="486"/>
    </row>
    <row r="371" spans="17:19" ht="15">
      <c r="Q371" s="486"/>
      <c r="R371" s="486"/>
      <c r="S371" s="486"/>
    </row>
    <row r="372" spans="17:19" ht="15">
      <c r="Q372" s="486"/>
      <c r="R372" s="486"/>
      <c r="S372" s="486"/>
    </row>
    <row r="373" spans="17:19" ht="15">
      <c r="Q373" s="486"/>
      <c r="R373" s="486"/>
      <c r="S373" s="486"/>
    </row>
    <row r="374" spans="17:19" ht="15">
      <c r="Q374" s="486"/>
      <c r="R374" s="486"/>
      <c r="S374" s="486"/>
    </row>
    <row r="375" spans="17:19" ht="15">
      <c r="Q375" s="486"/>
      <c r="R375" s="486"/>
      <c r="S375" s="486"/>
    </row>
    <row r="376" spans="17:19" ht="15">
      <c r="Q376" s="486"/>
      <c r="R376" s="486"/>
      <c r="S376" s="486"/>
    </row>
    <row r="377" spans="17:19" ht="15">
      <c r="Q377" s="486"/>
      <c r="R377" s="486"/>
      <c r="S377" s="486"/>
    </row>
    <row r="378" spans="17:19" ht="15">
      <c r="Q378" s="486"/>
      <c r="R378" s="486"/>
      <c r="S378" s="486"/>
    </row>
    <row r="379" spans="17:19" ht="15">
      <c r="Q379" s="486"/>
      <c r="R379" s="486"/>
      <c r="S379" s="486"/>
    </row>
    <row r="380" spans="17:19" ht="15">
      <c r="Q380" s="486"/>
      <c r="R380" s="486"/>
      <c r="S380" s="486"/>
    </row>
    <row r="381" spans="17:19" ht="15">
      <c r="Q381" s="486"/>
      <c r="R381" s="486"/>
      <c r="S381" s="486"/>
    </row>
    <row r="382" spans="17:19" ht="15">
      <c r="Q382" s="486"/>
      <c r="R382" s="486"/>
      <c r="S382" s="486"/>
    </row>
    <row r="383" spans="17:19" ht="15">
      <c r="Q383" s="486"/>
      <c r="R383" s="486"/>
      <c r="S383" s="486"/>
    </row>
    <row r="384" spans="17:19" ht="15">
      <c r="Q384" s="486"/>
      <c r="R384" s="486"/>
      <c r="S384" s="486"/>
    </row>
    <row r="385" spans="17:19" ht="15">
      <c r="Q385" s="486"/>
      <c r="R385" s="486"/>
      <c r="S385" s="486"/>
    </row>
    <row r="386" spans="17:19" ht="15">
      <c r="Q386" s="486"/>
      <c r="R386" s="486"/>
      <c r="S386" s="486"/>
    </row>
    <row r="387" spans="17:19" ht="15">
      <c r="Q387" s="486"/>
      <c r="R387" s="486"/>
      <c r="S387" s="486"/>
    </row>
    <row r="388" spans="17:19" ht="15">
      <c r="Q388" s="486"/>
      <c r="R388" s="486"/>
      <c r="S388" s="486"/>
    </row>
    <row r="389" spans="17:19" ht="15">
      <c r="Q389" s="486"/>
      <c r="R389" s="486"/>
      <c r="S389" s="486"/>
    </row>
    <row r="390" spans="17:19" ht="15">
      <c r="Q390" s="486"/>
      <c r="R390" s="486"/>
      <c r="S390" s="486"/>
    </row>
    <row r="391" spans="17:19" ht="15">
      <c r="Q391" s="486"/>
      <c r="R391" s="486"/>
      <c r="S391" s="486"/>
    </row>
    <row r="392" spans="17:19" ht="15">
      <c r="Q392" s="486"/>
      <c r="R392" s="486"/>
      <c r="S392" s="486"/>
    </row>
    <row r="393" spans="17:19" ht="15">
      <c r="Q393" s="486"/>
      <c r="R393" s="486"/>
      <c r="S393" s="486"/>
    </row>
    <row r="394" spans="17:19" ht="15">
      <c r="Q394" s="486"/>
      <c r="R394" s="486"/>
      <c r="S394" s="486"/>
    </row>
    <row r="395" spans="17:19" ht="15">
      <c r="Q395" s="486"/>
      <c r="R395" s="486"/>
      <c r="S395" s="486"/>
    </row>
    <row r="396" spans="17:19" ht="15">
      <c r="Q396" s="486"/>
      <c r="R396" s="486"/>
      <c r="S396" s="486"/>
    </row>
    <row r="397" spans="17:19" ht="15">
      <c r="Q397" s="486"/>
      <c r="R397" s="486"/>
      <c r="S397" s="486"/>
    </row>
    <row r="398" spans="17:19" ht="15">
      <c r="Q398" s="486"/>
      <c r="R398" s="486"/>
      <c r="S398" s="486"/>
    </row>
    <row r="399" spans="17:19" ht="15">
      <c r="Q399" s="486"/>
      <c r="R399" s="486"/>
      <c r="S399" s="486"/>
    </row>
    <row r="400" spans="17:19" ht="15">
      <c r="Q400" s="486"/>
      <c r="R400" s="486"/>
      <c r="S400" s="486"/>
    </row>
    <row r="401" spans="17:19" ht="15">
      <c r="Q401" s="486"/>
      <c r="R401" s="486"/>
      <c r="S401" s="486"/>
    </row>
    <row r="402" spans="17:19" ht="15">
      <c r="Q402" s="486"/>
      <c r="R402" s="486"/>
      <c r="S402" s="486"/>
    </row>
    <row r="403" spans="17:19" ht="15">
      <c r="Q403" s="486"/>
      <c r="R403" s="486"/>
      <c r="S403" s="486"/>
    </row>
    <row r="404" spans="17:19" ht="15">
      <c r="Q404" s="486"/>
      <c r="R404" s="486"/>
      <c r="S404" s="486"/>
    </row>
    <row r="405" spans="17:19" ht="15">
      <c r="Q405" s="486"/>
      <c r="R405" s="486"/>
      <c r="S405" s="486"/>
    </row>
    <row r="406" spans="17:19" ht="15">
      <c r="Q406" s="486"/>
      <c r="R406" s="486"/>
      <c r="S406" s="486"/>
    </row>
    <row r="407" spans="17:19" ht="15">
      <c r="Q407" s="486"/>
      <c r="R407" s="486"/>
      <c r="S407" s="486"/>
    </row>
    <row r="408" spans="17:19" ht="15">
      <c r="Q408" s="486"/>
      <c r="R408" s="486"/>
      <c r="S408" s="486"/>
    </row>
    <row r="409" spans="17:19" ht="15">
      <c r="Q409" s="486"/>
      <c r="R409" s="486"/>
      <c r="S409" s="486"/>
    </row>
    <row r="410" spans="17:19" ht="15">
      <c r="Q410" s="486"/>
      <c r="R410" s="486"/>
      <c r="S410" s="486"/>
    </row>
    <row r="411" spans="17:19" ht="15">
      <c r="Q411" s="486"/>
      <c r="R411" s="486"/>
      <c r="S411" s="486"/>
    </row>
    <row r="412" spans="17:19" ht="15">
      <c r="Q412" s="486"/>
      <c r="R412" s="486"/>
      <c r="S412" s="486"/>
    </row>
    <row r="413" spans="17:19" ht="15">
      <c r="Q413" s="486"/>
      <c r="R413" s="486"/>
      <c r="S413" s="486"/>
    </row>
    <row r="414" spans="17:19" ht="15">
      <c r="Q414" s="486"/>
      <c r="R414" s="486"/>
      <c r="S414" s="486"/>
    </row>
    <row r="415" spans="17:19" ht="15">
      <c r="Q415" s="486"/>
      <c r="R415" s="486"/>
      <c r="S415" s="486"/>
    </row>
    <row r="416" spans="17:19" ht="15">
      <c r="Q416" s="486"/>
      <c r="R416" s="486"/>
      <c r="S416" s="486"/>
    </row>
    <row r="417" spans="17:19" ht="15">
      <c r="Q417" s="486"/>
      <c r="R417" s="486"/>
      <c r="S417" s="486"/>
    </row>
    <row r="418" spans="17:19" ht="15">
      <c r="Q418" s="486"/>
      <c r="R418" s="486"/>
      <c r="S418" s="486"/>
    </row>
    <row r="419" spans="17:19" ht="15">
      <c r="Q419" s="486"/>
      <c r="R419" s="486"/>
      <c r="S419" s="486"/>
    </row>
    <row r="420" spans="17:19" ht="15">
      <c r="Q420" s="486"/>
      <c r="R420" s="486"/>
      <c r="S420" s="486"/>
    </row>
    <row r="421" spans="17:19" ht="15">
      <c r="Q421" s="486"/>
      <c r="R421" s="486"/>
      <c r="S421" s="486"/>
    </row>
    <row r="422" spans="17:19" ht="15">
      <c r="Q422" s="486"/>
      <c r="R422" s="486"/>
      <c r="S422" s="486"/>
    </row>
    <row r="423" spans="17:19" ht="15">
      <c r="Q423" s="486"/>
      <c r="R423" s="486"/>
      <c r="S423" s="486"/>
    </row>
    <row r="424" spans="17:19" ht="15">
      <c r="Q424" s="486"/>
      <c r="R424" s="486"/>
      <c r="S424" s="486"/>
    </row>
    <row r="425" spans="17:19" ht="15">
      <c r="Q425" s="486"/>
      <c r="R425" s="486"/>
      <c r="S425" s="486"/>
    </row>
    <row r="426" spans="17:19" ht="15">
      <c r="Q426" s="486"/>
      <c r="R426" s="486"/>
      <c r="S426" s="486"/>
    </row>
    <row r="427" spans="17:19" ht="15">
      <c r="Q427" s="486"/>
      <c r="R427" s="486"/>
      <c r="S427" s="486"/>
    </row>
    <row r="428" spans="17:19" ht="15">
      <c r="Q428" s="486"/>
      <c r="R428" s="486"/>
      <c r="S428" s="486"/>
    </row>
    <row r="429" spans="17:19" ht="15">
      <c r="Q429" s="486"/>
      <c r="R429" s="486"/>
      <c r="S429" s="486"/>
    </row>
    <row r="430" spans="17:19" ht="15">
      <c r="Q430" s="486"/>
      <c r="R430" s="486"/>
      <c r="S430" s="486"/>
    </row>
    <row r="431" spans="17:19" ht="15">
      <c r="Q431" s="486"/>
      <c r="R431" s="486"/>
      <c r="S431" s="486"/>
    </row>
    <row r="432" spans="17:19" ht="15">
      <c r="Q432" s="486"/>
      <c r="R432" s="486"/>
      <c r="S432" s="486"/>
    </row>
    <row r="433" spans="17:19" ht="15">
      <c r="Q433" s="486"/>
      <c r="R433" s="486"/>
      <c r="S433" s="486"/>
    </row>
    <row r="434" spans="17:19" ht="15">
      <c r="Q434" s="486"/>
      <c r="R434" s="486"/>
      <c r="S434" s="486"/>
    </row>
    <row r="435" spans="17:19" ht="15">
      <c r="Q435" s="486"/>
      <c r="R435" s="486"/>
      <c r="S435" s="486"/>
    </row>
    <row r="436" spans="17:19" ht="15">
      <c r="Q436" s="486"/>
      <c r="R436" s="486"/>
      <c r="S436" s="486"/>
    </row>
    <row r="437" spans="17:19" ht="15">
      <c r="Q437" s="486"/>
      <c r="R437" s="486"/>
      <c r="S437" s="486"/>
    </row>
    <row r="438" spans="17:19" ht="15">
      <c r="Q438" s="486"/>
      <c r="R438" s="486"/>
      <c r="S438" s="486"/>
    </row>
    <row r="439" spans="17:19" ht="15">
      <c r="Q439" s="486"/>
      <c r="R439" s="486"/>
      <c r="S439" s="486"/>
    </row>
    <row r="440" spans="17:19" ht="15">
      <c r="Q440" s="486"/>
      <c r="R440" s="486"/>
      <c r="S440" s="486"/>
    </row>
    <row r="441" spans="17:19" ht="15">
      <c r="Q441" s="486"/>
      <c r="R441" s="486"/>
      <c r="S441" s="486"/>
    </row>
    <row r="442" spans="17:19" ht="15">
      <c r="Q442" s="486"/>
      <c r="R442" s="486"/>
      <c r="S442" s="486"/>
    </row>
    <row r="443" spans="17:19" ht="15">
      <c r="Q443" s="486"/>
      <c r="R443" s="486"/>
      <c r="S443" s="486"/>
    </row>
    <row r="444" spans="17:19" ht="15">
      <c r="Q444" s="486"/>
      <c r="R444" s="486"/>
      <c r="S444" s="486"/>
    </row>
    <row r="445" spans="17:19" ht="15">
      <c r="Q445" s="486"/>
      <c r="R445" s="486"/>
      <c r="S445" s="486"/>
    </row>
    <row r="446" spans="17:19" ht="15">
      <c r="Q446" s="486"/>
      <c r="R446" s="486"/>
      <c r="S446" s="486"/>
    </row>
    <row r="447" spans="17:19" ht="15">
      <c r="Q447" s="486"/>
      <c r="R447" s="486"/>
      <c r="S447" s="486"/>
    </row>
    <row r="448" spans="17:19" ht="15">
      <c r="Q448" s="486"/>
      <c r="R448" s="486"/>
      <c r="S448" s="486"/>
    </row>
    <row r="449" spans="17:19" ht="15">
      <c r="Q449" s="486"/>
      <c r="R449" s="486"/>
      <c r="S449" s="486"/>
    </row>
    <row r="450" spans="17:19" ht="15">
      <c r="Q450" s="486"/>
      <c r="R450" s="486"/>
      <c r="S450" s="486"/>
    </row>
    <row r="451" spans="17:19" ht="15">
      <c r="Q451" s="486"/>
      <c r="R451" s="486"/>
      <c r="S451" s="486"/>
    </row>
    <row r="452" spans="17:19" ht="15">
      <c r="Q452" s="486"/>
      <c r="R452" s="486"/>
      <c r="S452" s="486"/>
    </row>
    <row r="453" spans="17:19" ht="15">
      <c r="Q453" s="486"/>
      <c r="R453" s="486"/>
      <c r="S453" s="486"/>
    </row>
    <row r="454" spans="17:19" ht="15">
      <c r="Q454" s="486"/>
      <c r="R454" s="486"/>
      <c r="S454" s="486"/>
    </row>
    <row r="455" spans="17:19" ht="15">
      <c r="Q455" s="486"/>
      <c r="R455" s="486"/>
      <c r="S455" s="486"/>
    </row>
    <row r="456" spans="17:19" ht="15">
      <c r="Q456" s="486"/>
      <c r="R456" s="486"/>
      <c r="S456" s="486"/>
    </row>
    <row r="457" spans="17:19" ht="15">
      <c r="Q457" s="486"/>
      <c r="R457" s="486"/>
      <c r="S457" s="486"/>
    </row>
    <row r="458" spans="17:19" ht="15">
      <c r="Q458" s="486"/>
      <c r="R458" s="486"/>
      <c r="S458" s="486"/>
    </row>
    <row r="459" spans="17:19" ht="15">
      <c r="Q459" s="486"/>
      <c r="R459" s="486"/>
      <c r="S459" s="486"/>
    </row>
    <row r="460" spans="17:19" ht="15">
      <c r="Q460" s="486"/>
      <c r="R460" s="486"/>
      <c r="S460" s="486"/>
    </row>
    <row r="461" spans="17:19" ht="15">
      <c r="Q461" s="486"/>
      <c r="R461" s="486"/>
      <c r="S461" s="486"/>
    </row>
    <row r="462" spans="17:19" ht="15">
      <c r="Q462" s="486"/>
      <c r="R462" s="486"/>
      <c r="S462" s="486"/>
    </row>
    <row r="463" spans="17:19" ht="15">
      <c r="Q463" s="486"/>
      <c r="R463" s="486"/>
      <c r="S463" s="486"/>
    </row>
    <row r="464" spans="17:19" ht="15">
      <c r="Q464" s="486"/>
      <c r="R464" s="486"/>
      <c r="S464" s="486"/>
    </row>
    <row r="465" spans="17:19" ht="15">
      <c r="Q465" s="486"/>
      <c r="R465" s="486"/>
      <c r="S465" s="486"/>
    </row>
    <row r="466" spans="17:19" ht="15">
      <c r="Q466" s="486"/>
      <c r="R466" s="486"/>
      <c r="S466" s="486"/>
    </row>
    <row r="467" spans="17:19" ht="15">
      <c r="Q467" s="486"/>
      <c r="R467" s="486"/>
      <c r="S467" s="486"/>
    </row>
    <row r="468" spans="17:19" ht="15">
      <c r="Q468" s="486"/>
      <c r="R468" s="486"/>
      <c r="S468" s="486"/>
    </row>
    <row r="469" spans="17:19" ht="15">
      <c r="Q469" s="486"/>
      <c r="R469" s="486"/>
      <c r="S469" s="486"/>
    </row>
    <row r="470" spans="17:19" ht="15">
      <c r="Q470" s="486"/>
      <c r="R470" s="486"/>
      <c r="S470" s="486"/>
    </row>
    <row r="471" spans="17:19" ht="15">
      <c r="Q471" s="486"/>
      <c r="R471" s="486"/>
      <c r="S471" s="486"/>
    </row>
    <row r="472" spans="17:19" ht="15">
      <c r="Q472" s="486"/>
      <c r="R472" s="486"/>
      <c r="S472" s="486"/>
    </row>
    <row r="473" spans="17:19" ht="15">
      <c r="Q473" s="486"/>
      <c r="R473" s="486"/>
      <c r="S473" s="486"/>
    </row>
    <row r="474" spans="17:19" ht="15">
      <c r="Q474" s="486"/>
      <c r="R474" s="486"/>
      <c r="S474" s="486"/>
    </row>
    <row r="475" spans="17:19" ht="15">
      <c r="Q475" s="486"/>
      <c r="R475" s="486"/>
      <c r="S475" s="486"/>
    </row>
    <row r="476" spans="17:19" ht="15">
      <c r="Q476" s="486"/>
      <c r="R476" s="486"/>
      <c r="S476" s="486"/>
    </row>
    <row r="477" spans="17:19" ht="15">
      <c r="Q477" s="486"/>
      <c r="R477" s="486"/>
      <c r="S477" s="486"/>
    </row>
    <row r="478" spans="17:19" ht="15">
      <c r="Q478" s="486"/>
      <c r="R478" s="486"/>
      <c r="S478" s="486"/>
    </row>
    <row r="479" spans="17:19" ht="15">
      <c r="Q479" s="486"/>
      <c r="R479" s="486"/>
      <c r="S479" s="486"/>
    </row>
    <row r="480" spans="17:19" ht="15">
      <c r="Q480" s="486"/>
      <c r="R480" s="486"/>
      <c r="S480" s="486"/>
    </row>
    <row r="481" spans="17:19" ht="15">
      <c r="Q481" s="486"/>
      <c r="R481" s="486"/>
      <c r="S481" s="486"/>
    </row>
    <row r="482" spans="17:19" ht="15">
      <c r="Q482" s="486"/>
      <c r="R482" s="486"/>
      <c r="S482" s="486"/>
    </row>
    <row r="483" spans="17:19" ht="15">
      <c r="Q483" s="486"/>
      <c r="R483" s="486"/>
      <c r="S483" s="486"/>
    </row>
    <row r="484" spans="17:19" ht="15">
      <c r="Q484" s="486"/>
      <c r="R484" s="486"/>
      <c r="S484" s="486"/>
    </row>
    <row r="485" spans="17:19" ht="15">
      <c r="Q485" s="486"/>
      <c r="R485" s="486"/>
      <c r="S485" s="486"/>
    </row>
    <row r="486" spans="17:19" ht="15">
      <c r="Q486" s="486"/>
      <c r="R486" s="486"/>
      <c r="S486" s="486"/>
    </row>
    <row r="487" spans="17:19" ht="17">
      <c r="Q487" s="487"/>
      <c r="R487" s="487"/>
      <c r="S487" s="487"/>
    </row>
    <row r="488" spans="17:19">
      <c r="Q488" s="481"/>
    </row>
  </sheetData>
  <sheetProtection password="D69D" sheet="1" formatCells="0" formatColumns="0" formatRows="0"/>
  <dataConsolidate/>
  <mergeCells count="288">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L20:M20"/>
    <mergeCell ref="L24:M24"/>
    <mergeCell ref="D25:D32"/>
    <mergeCell ref="G20:H20"/>
    <mergeCell ref="G18:H18"/>
    <mergeCell ref="G19:H19"/>
    <mergeCell ref="D37:D44"/>
    <mergeCell ref="F37:F38"/>
    <mergeCell ref="G42:H42"/>
    <mergeCell ref="G43:H43"/>
    <mergeCell ref="G44:H44"/>
    <mergeCell ref="F27:G27"/>
    <mergeCell ref="F28:G28"/>
    <mergeCell ref="F29:G29"/>
    <mergeCell ref="G39:H39"/>
    <mergeCell ref="F25:G25"/>
    <mergeCell ref="G37:H38"/>
    <mergeCell ref="F26:G26"/>
    <mergeCell ref="F30:G30"/>
    <mergeCell ref="F31:G31"/>
    <mergeCell ref="G41:H41"/>
    <mergeCell ref="G40:H40"/>
    <mergeCell ref="G21:H21"/>
    <mergeCell ref="L37:L38"/>
    <mergeCell ref="K37:K38"/>
    <mergeCell ref="G83:H83"/>
    <mergeCell ref="N23:Q23"/>
    <mergeCell ref="N37:O37"/>
    <mergeCell ref="P37:Q37"/>
    <mergeCell ref="J20:K20"/>
    <mergeCell ref="J37:J38"/>
    <mergeCell ref="I37:I38"/>
    <mergeCell ref="G78:H78"/>
    <mergeCell ref="G79:H79"/>
    <mergeCell ref="G85:H85"/>
    <mergeCell ref="G86:H86"/>
    <mergeCell ref="G45:H45"/>
    <mergeCell ref="J24:K24"/>
    <mergeCell ref="G48:H48"/>
    <mergeCell ref="G49:H49"/>
    <mergeCell ref="G50:H50"/>
    <mergeCell ref="G51:H51"/>
    <mergeCell ref="F33:G33"/>
    <mergeCell ref="F32:G32"/>
    <mergeCell ref="G69:H69"/>
    <mergeCell ref="G70:H70"/>
    <mergeCell ref="G71:H71"/>
    <mergeCell ref="G72:H72"/>
    <mergeCell ref="G84:H84"/>
    <mergeCell ref="G73:H73"/>
    <mergeCell ref="G53:H53"/>
    <mergeCell ref="G59:H59"/>
    <mergeCell ref="G81:H81"/>
    <mergeCell ref="G82:H82"/>
    <mergeCell ref="G54:H54"/>
    <mergeCell ref="G55:H55"/>
    <mergeCell ref="G56:H56"/>
    <mergeCell ref="G52:H52"/>
    <mergeCell ref="G88:H88"/>
    <mergeCell ref="G89:H89"/>
    <mergeCell ref="G132:H132"/>
    <mergeCell ref="G133:H133"/>
    <mergeCell ref="G134:H134"/>
    <mergeCell ref="G135:H135"/>
    <mergeCell ref="G121:H121"/>
    <mergeCell ref="G122:H122"/>
    <mergeCell ref="G116:H116"/>
    <mergeCell ref="G118:H118"/>
    <mergeCell ref="G120:H120"/>
    <mergeCell ref="G130:H130"/>
    <mergeCell ref="G123:H123"/>
    <mergeCell ref="G125:H125"/>
    <mergeCell ref="G90:H90"/>
    <mergeCell ref="G113:H113"/>
    <mergeCell ref="G114:H114"/>
    <mergeCell ref="G115:H115"/>
    <mergeCell ref="G128:H128"/>
    <mergeCell ref="G117:H117"/>
    <mergeCell ref="G119:H119"/>
    <mergeCell ref="G126:H126"/>
    <mergeCell ref="G101:H101"/>
    <mergeCell ref="G127:H127"/>
    <mergeCell ref="G148:H148"/>
    <mergeCell ref="AA235:AC235"/>
    <mergeCell ref="G46:H46"/>
    <mergeCell ref="G47:H47"/>
    <mergeCell ref="G62:H62"/>
    <mergeCell ref="G136:H136"/>
    <mergeCell ref="G149:H149"/>
    <mergeCell ref="G92:H92"/>
    <mergeCell ref="G93:H93"/>
    <mergeCell ref="G94:H94"/>
    <mergeCell ref="G95:H95"/>
    <mergeCell ref="G63:H63"/>
    <mergeCell ref="G64:H64"/>
    <mergeCell ref="G65:H65"/>
    <mergeCell ref="G77:H77"/>
    <mergeCell ref="G66:H66"/>
    <mergeCell ref="G67:H67"/>
    <mergeCell ref="G68:H68"/>
    <mergeCell ref="G124:H124"/>
    <mergeCell ref="G60:H60"/>
    <mergeCell ref="G111:H111"/>
    <mergeCell ref="G91:H91"/>
    <mergeCell ref="G100:H100"/>
    <mergeCell ref="G146:H146"/>
    <mergeCell ref="G147:H147"/>
    <mergeCell ref="G139:H139"/>
    <mergeCell ref="G140:H140"/>
    <mergeCell ref="G141:H141"/>
    <mergeCell ref="G137:H137"/>
    <mergeCell ref="G138:H138"/>
    <mergeCell ref="G145:H145"/>
    <mergeCell ref="AA245:AB245"/>
    <mergeCell ref="AA239:AB239"/>
    <mergeCell ref="AA244:AB244"/>
    <mergeCell ref="AA243:AB243"/>
    <mergeCell ref="G144:H144"/>
    <mergeCell ref="AA237:AB237"/>
    <mergeCell ref="G151:H151"/>
    <mergeCell ref="G152:H152"/>
    <mergeCell ref="G153:H153"/>
    <mergeCell ref="G154:H154"/>
    <mergeCell ref="AA241:AB241"/>
    <mergeCell ref="G169:H169"/>
    <mergeCell ref="G170:H170"/>
    <mergeCell ref="G221:H221"/>
    <mergeCell ref="G222:H222"/>
    <mergeCell ref="G223:H223"/>
    <mergeCell ref="G237:H237"/>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G234:H234"/>
    <mergeCell ref="AA84:AD224"/>
    <mergeCell ref="V77:Y219"/>
    <mergeCell ref="U222:Y227"/>
    <mergeCell ref="G142:H142"/>
    <mergeCell ref="G158:H158"/>
    <mergeCell ref="G159:H159"/>
    <mergeCell ref="G160:H160"/>
    <mergeCell ref="G162:H162"/>
    <mergeCell ref="G177:H177"/>
    <mergeCell ref="G178:H178"/>
    <mergeCell ref="G202:H202"/>
    <mergeCell ref="G203:H203"/>
    <mergeCell ref="G198:H198"/>
    <mergeCell ref="G199:H199"/>
    <mergeCell ref="G200:H200"/>
    <mergeCell ref="G204:H204"/>
    <mergeCell ref="G224:H224"/>
    <mergeCell ref="G236:H236"/>
    <mergeCell ref="G227:H227"/>
    <mergeCell ref="G228:H228"/>
    <mergeCell ref="G229:H229"/>
    <mergeCell ref="G230:H230"/>
    <mergeCell ref="G231:H231"/>
    <mergeCell ref="G235:H235"/>
    <mergeCell ref="G232:H232"/>
    <mergeCell ref="G233:H233"/>
    <mergeCell ref="G161:H161"/>
    <mergeCell ref="G87:H87"/>
    <mergeCell ref="G220:H220"/>
    <mergeCell ref="G214:H214"/>
    <mergeCell ref="G192:H192"/>
    <mergeCell ref="G193:H193"/>
    <mergeCell ref="G194:H194"/>
    <mergeCell ref="G195:H195"/>
    <mergeCell ref="G205:H205"/>
    <mergeCell ref="G206:H206"/>
    <mergeCell ref="G215:H215"/>
    <mergeCell ref="G208:H208"/>
    <mergeCell ref="G209:H209"/>
    <mergeCell ref="G216:H216"/>
    <mergeCell ref="G217:H217"/>
    <mergeCell ref="G207:H207"/>
    <mergeCell ref="G218:H218"/>
    <mergeCell ref="G210:H210"/>
    <mergeCell ref="G211:H211"/>
    <mergeCell ref="G212:H212"/>
    <mergeCell ref="G213:H213"/>
    <mergeCell ref="G196:H196"/>
    <mergeCell ref="G197:H197"/>
    <mergeCell ref="G201:H201"/>
    <mergeCell ref="G181:H181"/>
    <mergeCell ref="G182:H182"/>
    <mergeCell ref="G184:H184"/>
    <mergeCell ref="G186:H186"/>
    <mergeCell ref="G187:H187"/>
    <mergeCell ref="G188:H188"/>
    <mergeCell ref="G57:H57"/>
    <mergeCell ref="G105:H105"/>
    <mergeCell ref="G80:H80"/>
    <mergeCell ref="G96:H96"/>
    <mergeCell ref="G97:H97"/>
    <mergeCell ref="G98:H98"/>
    <mergeCell ref="G99:H99"/>
    <mergeCell ref="G107:H107"/>
    <mergeCell ref="G173:H173"/>
    <mergeCell ref="G164:H164"/>
    <mergeCell ref="G165:H165"/>
    <mergeCell ref="G166:H166"/>
    <mergeCell ref="G163:H163"/>
    <mergeCell ref="G108:H108"/>
    <mergeCell ref="G109:H109"/>
    <mergeCell ref="G110:H110"/>
    <mergeCell ref="G156:H156"/>
    <mergeCell ref="G157:H157"/>
    <mergeCell ref="G183:H183"/>
    <mergeCell ref="G191:H191"/>
    <mergeCell ref="G129:H129"/>
    <mergeCell ref="G112:H112"/>
    <mergeCell ref="AA242:AB242"/>
    <mergeCell ref="G58:H58"/>
    <mergeCell ref="G74:H74"/>
    <mergeCell ref="G75:H75"/>
    <mergeCell ref="G76:H76"/>
    <mergeCell ref="G61:H61"/>
    <mergeCell ref="G106:H106"/>
    <mergeCell ref="G104:H104"/>
    <mergeCell ref="G102:H102"/>
    <mergeCell ref="G103:H103"/>
    <mergeCell ref="AA238:AB238"/>
    <mergeCell ref="G174:H174"/>
    <mergeCell ref="G175:H175"/>
    <mergeCell ref="G176:H176"/>
    <mergeCell ref="G185:H185"/>
    <mergeCell ref="G219:H219"/>
    <mergeCell ref="G189:H189"/>
    <mergeCell ref="G190:H190"/>
    <mergeCell ref="G179:H179"/>
    <mergeCell ref="G180:H180"/>
  </mergeCells>
  <pageMargins left="0.42" right="0.4" top="0.52" bottom="0.48"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I39:I40 I41:I237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1" tint="4.9989318521683403E-2"/>
  </sheetPr>
  <dimension ref="D1:S40"/>
  <sheetViews>
    <sheetView showGridLines="0" topLeftCell="A5" workbookViewId="0">
      <selection activeCell="K44" sqref="K44"/>
    </sheetView>
  </sheetViews>
  <sheetFormatPr baseColWidth="10" defaultColWidth="8.83203125" defaultRowHeight="12" x14ac:dyDescent="0"/>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8" max="18" width="3.1640625" customWidth="1"/>
  </cols>
  <sheetData>
    <row r="1" spans="4:19" ht="13" thickBot="1"/>
    <row r="2" spans="4:19" ht="20" thickBot="1">
      <c r="D2" s="1708" t="s">
        <v>1428</v>
      </c>
      <c r="E2" s="1709"/>
      <c r="F2" s="1709"/>
      <c r="G2" s="1709"/>
      <c r="H2" s="1709"/>
      <c r="I2" s="1709"/>
      <c r="J2" s="1709"/>
      <c r="K2" s="1709"/>
      <c r="L2" s="1709"/>
      <c r="M2" s="1709"/>
      <c r="N2" s="1709"/>
      <c r="O2" s="1709"/>
      <c r="P2" s="1709"/>
      <c r="Q2" s="1709"/>
      <c r="R2" s="1710"/>
    </row>
    <row r="3" spans="4:19" ht="20.25" customHeight="1" thickBot="1">
      <c r="D3" s="1711" t="s">
        <v>562</v>
      </c>
      <c r="E3" s="1712"/>
      <c r="F3" s="1712"/>
      <c r="G3" s="1712"/>
      <c r="H3" s="1712"/>
      <c r="I3" s="1712"/>
      <c r="J3" s="1712"/>
      <c r="K3" s="1712"/>
      <c r="L3" s="1712"/>
      <c r="M3" s="1712"/>
      <c r="N3" s="1712"/>
      <c r="O3" s="1712"/>
      <c r="P3" s="1712"/>
      <c r="Q3" s="1712"/>
      <c r="R3" s="1713"/>
    </row>
    <row r="4" spans="4:19" ht="13" thickBot="1">
      <c r="D4" s="662"/>
      <c r="E4" s="658"/>
      <c r="F4" s="658"/>
      <c r="G4" s="658"/>
      <c r="H4" s="658"/>
      <c r="I4" s="658"/>
      <c r="J4" s="658"/>
      <c r="K4" s="658"/>
      <c r="L4" s="658"/>
      <c r="M4" s="658"/>
      <c r="N4" s="658"/>
      <c r="O4" s="658"/>
      <c r="P4" s="658"/>
      <c r="Q4" s="658"/>
      <c r="R4" s="659"/>
    </row>
    <row r="5" spans="4:19" ht="92.25" customHeight="1" thickBot="1">
      <c r="D5" s="262"/>
      <c r="E5" s="663" t="s">
        <v>367</v>
      </c>
      <c r="F5" s="1714" t="s">
        <v>1487</v>
      </c>
      <c r="G5" s="1715"/>
      <c r="H5" s="1715"/>
      <c r="I5" s="1715"/>
      <c r="J5" s="1715"/>
      <c r="K5" s="1715"/>
      <c r="L5" s="1715"/>
      <c r="M5" s="1715"/>
      <c r="N5" s="1715"/>
      <c r="O5" s="1715"/>
      <c r="P5" s="1715"/>
      <c r="Q5" s="1716"/>
      <c r="R5" s="263"/>
    </row>
    <row r="6" spans="4:19" ht="20.25" customHeight="1">
      <c r="D6" s="308"/>
      <c r="E6" s="214"/>
      <c r="F6" s="214"/>
      <c r="G6" s="214"/>
      <c r="H6" s="214"/>
      <c r="I6" s="214"/>
      <c r="J6" s="214"/>
      <c r="K6" s="214"/>
      <c r="L6" s="214"/>
      <c r="M6" s="214"/>
      <c r="N6" s="214"/>
      <c r="O6" s="214"/>
      <c r="P6" s="214"/>
      <c r="Q6" s="310"/>
      <c r="R6" s="307"/>
      <c r="S6" s="35"/>
    </row>
    <row r="7" spans="4:19" ht="13.5" customHeight="1">
      <c r="D7" s="308"/>
      <c r="E7" s="212"/>
      <c r="F7" s="214"/>
      <c r="G7" s="214"/>
      <c r="H7" s="214"/>
      <c r="I7" s="214"/>
      <c r="J7" s="214"/>
      <c r="K7" s="214"/>
      <c r="L7" s="214"/>
      <c r="M7" s="214"/>
      <c r="N7" s="214"/>
      <c r="O7" s="214"/>
      <c r="P7" s="214"/>
      <c r="Q7" s="214"/>
      <c r="R7" s="307"/>
      <c r="S7" s="35"/>
    </row>
    <row r="8" spans="4:19" ht="13.5" customHeight="1">
      <c r="D8" s="308"/>
      <c r="E8" s="212"/>
      <c r="F8" s="214"/>
      <c r="G8" s="214"/>
      <c r="H8" s="214"/>
      <c r="I8" s="214"/>
      <c r="J8" s="214"/>
      <c r="K8" s="214"/>
      <c r="L8" s="214"/>
      <c r="M8" s="214"/>
      <c r="N8" s="214"/>
      <c r="O8" s="214"/>
      <c r="P8" s="214"/>
      <c r="Q8" s="214"/>
      <c r="R8" s="307"/>
      <c r="S8" s="35"/>
    </row>
    <row r="9" spans="4:19" ht="13.5" customHeight="1">
      <c r="D9" s="308"/>
      <c r="E9" s="212"/>
      <c r="F9" s="214"/>
      <c r="G9" s="214"/>
      <c r="H9" s="214"/>
      <c r="I9" s="214"/>
      <c r="J9" s="214"/>
      <c r="K9" s="214"/>
      <c r="L9" s="214"/>
      <c r="M9" s="214"/>
      <c r="N9" s="214"/>
      <c r="O9" s="214"/>
      <c r="P9" s="214"/>
      <c r="Q9" s="214"/>
      <c r="R9" s="307"/>
      <c r="S9" s="35"/>
    </row>
    <row r="10" spans="4:19" ht="13.5" customHeight="1">
      <c r="D10" s="308"/>
      <c r="E10" s="212"/>
      <c r="F10" s="214"/>
      <c r="G10" s="214"/>
      <c r="H10" s="214"/>
      <c r="I10" s="214"/>
      <c r="J10" s="214"/>
      <c r="K10" s="214"/>
      <c r="L10" s="214"/>
      <c r="M10" s="214"/>
      <c r="N10" s="214"/>
      <c r="O10" s="214"/>
      <c r="P10" s="214"/>
      <c r="Q10" s="214"/>
      <c r="R10" s="307"/>
      <c r="S10" s="35"/>
    </row>
    <row r="11" spans="4:19" ht="13.5" customHeight="1">
      <c r="D11" s="308"/>
      <c r="E11" s="214"/>
      <c r="F11" s="214"/>
      <c r="G11" s="214"/>
      <c r="H11" s="214"/>
      <c r="I11" s="214"/>
      <c r="J11" s="214"/>
      <c r="K11" s="214"/>
      <c r="L11" s="214"/>
      <c r="M11" s="214"/>
      <c r="N11" s="214"/>
      <c r="O11" s="214"/>
      <c r="P11" s="214"/>
      <c r="Q11" s="214"/>
      <c r="R11" s="307"/>
      <c r="S11" s="35"/>
    </row>
    <row r="12" spans="4:19" ht="15.75" customHeight="1">
      <c r="D12" s="308"/>
      <c r="E12" s="214"/>
      <c r="F12" s="214"/>
      <c r="G12" s="214"/>
      <c r="H12" s="214"/>
      <c r="I12" s="214"/>
      <c r="J12" s="214"/>
      <c r="K12" s="214"/>
      <c r="L12" s="214"/>
      <c r="M12" s="214"/>
      <c r="N12" s="214"/>
      <c r="O12" s="214"/>
      <c r="P12" s="214"/>
      <c r="Q12" s="214"/>
      <c r="R12" s="309"/>
      <c r="S12" s="35"/>
    </row>
    <row r="13" spans="4:19">
      <c r="D13" s="308"/>
      <c r="E13" s="214"/>
      <c r="F13" s="214"/>
      <c r="G13" s="214"/>
      <c r="H13" s="214"/>
      <c r="I13" s="214"/>
      <c r="J13" s="214"/>
      <c r="K13" s="214"/>
      <c r="L13" s="214"/>
      <c r="M13" s="214"/>
      <c r="N13" s="214"/>
      <c r="O13" s="214"/>
      <c r="P13" s="214"/>
      <c r="Q13" s="214"/>
      <c r="R13" s="307"/>
      <c r="S13" s="35"/>
    </row>
    <row r="14" spans="4:19" ht="15">
      <c r="D14" s="308"/>
      <c r="E14" s="214"/>
      <c r="F14" s="214"/>
      <c r="G14" s="214"/>
      <c r="H14" s="214"/>
      <c r="I14" s="214"/>
      <c r="J14" s="214"/>
      <c r="K14" s="214"/>
      <c r="L14" s="214"/>
      <c r="M14" s="214"/>
      <c r="N14" s="214"/>
      <c r="O14" s="214"/>
      <c r="P14" s="310"/>
      <c r="Q14" s="214"/>
      <c r="R14" s="307"/>
      <c r="S14" s="35"/>
    </row>
    <row r="15" spans="4:19" ht="12.75" customHeight="1">
      <c r="D15" s="308"/>
      <c r="E15" s="214"/>
      <c r="F15" s="214"/>
      <c r="G15" s="214"/>
      <c r="H15" s="214"/>
      <c r="I15" s="214"/>
      <c r="J15" s="214"/>
      <c r="K15" s="214"/>
      <c r="L15" s="214"/>
      <c r="M15" s="214"/>
      <c r="N15" s="214"/>
      <c r="O15" s="214"/>
      <c r="P15" s="214"/>
      <c r="Q15" s="214"/>
      <c r="R15" s="307"/>
      <c r="S15" s="35"/>
    </row>
    <row r="16" spans="4:19" ht="12.75" customHeight="1">
      <c r="D16" s="308"/>
      <c r="E16" s="214"/>
      <c r="F16" s="214"/>
      <c r="G16" s="214"/>
      <c r="H16" s="214"/>
      <c r="I16" s="214"/>
      <c r="J16" s="214"/>
      <c r="K16" s="214"/>
      <c r="L16" s="214"/>
      <c r="M16" s="214"/>
      <c r="N16" s="214"/>
      <c r="O16" s="214"/>
      <c r="P16" s="214"/>
      <c r="Q16" s="214"/>
      <c r="R16" s="307"/>
      <c r="S16" s="35"/>
    </row>
    <row r="17" spans="4:19" ht="12.75" customHeight="1">
      <c r="D17" s="308"/>
      <c r="E17" s="214"/>
      <c r="F17" s="214"/>
      <c r="G17" s="214"/>
      <c r="H17" s="214"/>
      <c r="I17" s="214"/>
      <c r="J17" s="214"/>
      <c r="K17" s="214"/>
      <c r="L17" s="214"/>
      <c r="M17" s="214"/>
      <c r="N17" s="214"/>
      <c r="O17" s="214"/>
      <c r="P17" s="214"/>
      <c r="Q17" s="214"/>
      <c r="R17" s="307"/>
      <c r="S17" s="35"/>
    </row>
    <row r="18" spans="4:19" ht="12.75" customHeight="1">
      <c r="D18" s="308"/>
      <c r="E18" s="214"/>
      <c r="F18" s="214"/>
      <c r="G18" s="214"/>
      <c r="H18" s="214"/>
      <c r="I18" s="214"/>
      <c r="J18" s="214"/>
      <c r="K18" s="214"/>
      <c r="L18" s="214"/>
      <c r="M18" s="214"/>
      <c r="N18" s="214"/>
      <c r="O18" s="214"/>
      <c r="P18" s="214"/>
      <c r="Q18" s="214"/>
      <c r="R18" s="307"/>
      <c r="S18" s="35"/>
    </row>
    <row r="19" spans="4:19" ht="12.75" customHeight="1">
      <c r="D19" s="308"/>
      <c r="E19" s="214"/>
      <c r="F19" s="214"/>
      <c r="G19" s="214"/>
      <c r="H19" s="214"/>
      <c r="I19" s="214"/>
      <c r="J19" s="214"/>
      <c r="K19" s="214"/>
      <c r="L19" s="214"/>
      <c r="M19" s="214"/>
      <c r="N19" s="214"/>
      <c r="O19" s="214"/>
      <c r="P19" s="214"/>
      <c r="Q19" s="214"/>
      <c r="R19" s="307"/>
      <c r="S19" s="35"/>
    </row>
    <row r="20" spans="4:19" ht="12.75" customHeight="1">
      <c r="D20" s="308"/>
      <c r="E20" s="214"/>
      <c r="F20" s="214"/>
      <c r="G20" s="214"/>
      <c r="H20" s="214"/>
      <c r="I20" s="214"/>
      <c r="J20" s="214"/>
      <c r="K20" s="214"/>
      <c r="L20" s="214"/>
      <c r="M20" s="214"/>
      <c r="N20" s="214"/>
      <c r="O20" s="214"/>
      <c r="P20" s="214"/>
      <c r="Q20" s="214"/>
      <c r="R20" s="307"/>
      <c r="S20" s="35"/>
    </row>
    <row r="21" spans="4:19" ht="12.75" customHeight="1">
      <c r="D21" s="308"/>
      <c r="E21" s="214"/>
      <c r="F21" s="214"/>
      <c r="G21" s="214"/>
      <c r="H21" s="214"/>
      <c r="I21" s="214"/>
      <c r="J21" s="214"/>
      <c r="K21" s="214"/>
      <c r="L21" s="214"/>
      <c r="M21" s="214"/>
      <c r="N21" s="214"/>
      <c r="O21" s="214"/>
      <c r="P21" s="214"/>
      <c r="Q21" s="214"/>
      <c r="R21" s="307"/>
      <c r="S21" s="35"/>
    </row>
    <row r="22" spans="4:19" ht="12.75" customHeight="1">
      <c r="D22" s="308"/>
      <c r="E22" s="214"/>
      <c r="F22" s="214"/>
      <c r="G22" s="214"/>
      <c r="H22" s="214"/>
      <c r="I22" s="214"/>
      <c r="J22" s="214"/>
      <c r="K22" s="214"/>
      <c r="L22" s="214"/>
      <c r="M22" s="214"/>
      <c r="N22" s="214"/>
      <c r="O22" s="214"/>
      <c r="P22" s="214"/>
      <c r="Q22" s="214"/>
      <c r="R22" s="307"/>
      <c r="S22" s="35"/>
    </row>
    <row r="23" spans="4:19" ht="12.75" customHeight="1">
      <c r="D23" s="308"/>
      <c r="E23" s="214"/>
      <c r="F23" s="214"/>
      <c r="G23" s="214"/>
      <c r="H23" s="214"/>
      <c r="I23" s="214"/>
      <c r="J23" s="214"/>
      <c r="K23" s="214"/>
      <c r="L23" s="214"/>
      <c r="M23" s="214"/>
      <c r="N23" s="214"/>
      <c r="O23" s="214"/>
      <c r="P23" s="214"/>
      <c r="Q23" s="214"/>
      <c r="R23" s="307"/>
      <c r="S23" s="35"/>
    </row>
    <row r="24" spans="4:19" ht="30" customHeight="1">
      <c r="D24" s="308"/>
      <c r="E24" s="214"/>
      <c r="F24" s="214"/>
      <c r="G24" s="214"/>
      <c r="H24" s="214"/>
      <c r="I24" s="214"/>
      <c r="J24" s="214"/>
      <c r="K24" s="214"/>
      <c r="L24" s="214"/>
      <c r="M24" s="214"/>
      <c r="N24" s="214"/>
      <c r="O24" s="214"/>
      <c r="P24" s="214"/>
      <c r="Q24" s="214"/>
      <c r="R24" s="307"/>
      <c r="S24" s="35"/>
    </row>
    <row r="25" spans="4:19" ht="14.25" customHeight="1">
      <c r="D25" s="262"/>
      <c r="E25" s="213"/>
      <c r="F25" s="213"/>
      <c r="G25" s="213"/>
      <c r="H25" s="213"/>
      <c r="I25" s="213"/>
      <c r="J25" s="213"/>
      <c r="K25" s="213"/>
      <c r="L25" s="213"/>
      <c r="M25" s="213"/>
      <c r="N25" s="214"/>
      <c r="O25" s="214"/>
      <c r="P25" s="214"/>
      <c r="Q25" s="213"/>
      <c r="R25" s="263"/>
    </row>
    <row r="26" spans="4:19" ht="34.5" customHeight="1">
      <c r="D26" s="262"/>
      <c r="E26" s="213"/>
      <c r="F26" s="213"/>
      <c r="G26" s="213"/>
      <c r="H26" s="213"/>
      <c r="I26" s="213"/>
      <c r="J26" s="213"/>
      <c r="K26" s="213"/>
      <c r="L26" s="213"/>
      <c r="M26" s="213"/>
      <c r="N26" s="214"/>
      <c r="O26" s="214"/>
      <c r="P26" s="214"/>
      <c r="Q26" s="213"/>
      <c r="R26" s="263"/>
    </row>
    <row r="27" spans="4:19">
      <c r="D27" s="262"/>
      <c r="E27" s="213"/>
      <c r="F27" s="213"/>
      <c r="G27" s="213"/>
      <c r="H27" s="213"/>
      <c r="I27" s="213"/>
      <c r="J27" s="213"/>
      <c r="K27" s="213"/>
      <c r="L27" s="213"/>
      <c r="M27" s="213"/>
      <c r="N27" s="213"/>
      <c r="O27" s="213"/>
      <c r="P27" s="213"/>
      <c r="Q27" s="213"/>
      <c r="R27" s="263"/>
    </row>
    <row r="28" spans="4:19" ht="13.5" customHeight="1">
      <c r="D28" s="308"/>
      <c r="E28" s="213"/>
      <c r="F28" s="213"/>
      <c r="G28" s="213"/>
      <c r="H28" s="213"/>
      <c r="I28" s="213"/>
      <c r="J28" s="213"/>
      <c r="K28" s="213"/>
      <c r="L28" s="213"/>
      <c r="M28" s="213"/>
      <c r="N28" s="213"/>
      <c r="O28" s="213"/>
      <c r="P28" s="213"/>
      <c r="Q28" s="213"/>
      <c r="R28" s="307"/>
    </row>
    <row r="29" spans="4:19">
      <c r="D29" s="308"/>
      <c r="E29" s="213"/>
      <c r="F29" s="213"/>
      <c r="G29" s="213"/>
      <c r="H29" s="213"/>
      <c r="I29" s="213"/>
      <c r="J29" s="213"/>
      <c r="K29" s="213"/>
      <c r="L29" s="213"/>
      <c r="M29" s="213"/>
      <c r="N29" s="213"/>
      <c r="O29" s="213"/>
      <c r="P29" s="213"/>
      <c r="Q29" s="213"/>
      <c r="R29" s="263"/>
    </row>
    <row r="30" spans="4:19" ht="24.75" customHeight="1">
      <c r="D30" s="308"/>
      <c r="E30" s="213"/>
      <c r="F30" s="213"/>
      <c r="G30" s="213"/>
      <c r="H30" s="213"/>
      <c r="I30" s="213"/>
      <c r="J30" s="213"/>
      <c r="K30" s="213"/>
      <c r="L30" s="213"/>
      <c r="M30" s="213"/>
      <c r="N30" s="213"/>
      <c r="O30" s="213"/>
      <c r="P30" s="213"/>
      <c r="Q30" s="213"/>
      <c r="R30" s="263"/>
    </row>
    <row r="31" spans="4:19" ht="20.25" customHeight="1">
      <c r="D31" s="262"/>
      <c r="E31" s="213"/>
      <c r="F31" s="213"/>
      <c r="G31" s="213"/>
      <c r="H31" s="213"/>
      <c r="I31" s="213"/>
      <c r="J31" s="213"/>
      <c r="K31" s="213"/>
      <c r="L31" s="213"/>
      <c r="M31" s="213"/>
      <c r="N31" s="213"/>
      <c r="O31" s="213"/>
      <c r="P31" s="213"/>
      <c r="Q31" s="213"/>
      <c r="R31" s="263"/>
    </row>
    <row r="32" spans="4:19" ht="27" customHeight="1">
      <c r="D32" s="262"/>
      <c r="E32" s="213"/>
      <c r="F32" s="213"/>
      <c r="G32" s="213"/>
      <c r="H32" s="213"/>
      <c r="I32" s="213"/>
      <c r="J32" s="213"/>
      <c r="K32" s="213"/>
      <c r="L32" s="213"/>
      <c r="M32" s="213"/>
      <c r="N32" s="213"/>
      <c r="O32" s="213"/>
      <c r="P32" s="213"/>
      <c r="Q32" s="213"/>
      <c r="R32" s="263"/>
    </row>
    <row r="33" spans="4:18">
      <c r="D33" s="262"/>
      <c r="E33" s="213"/>
      <c r="F33" s="213"/>
      <c r="G33" s="213"/>
      <c r="H33" s="213"/>
      <c r="I33" s="213"/>
      <c r="J33" s="213"/>
      <c r="K33" s="213"/>
      <c r="L33" s="213"/>
      <c r="M33" s="213"/>
      <c r="N33" s="213"/>
      <c r="O33" s="213"/>
      <c r="P33" s="213"/>
      <c r="Q33" s="213"/>
      <c r="R33" s="263"/>
    </row>
    <row r="34" spans="4:18">
      <c r="D34" s="262"/>
      <c r="E34" s="213"/>
      <c r="F34" s="213"/>
      <c r="G34" s="213"/>
      <c r="H34" s="213"/>
      <c r="I34" s="213"/>
      <c r="J34" s="213"/>
      <c r="K34" s="213"/>
      <c r="L34" s="213"/>
      <c r="M34" s="213"/>
      <c r="N34" s="213"/>
      <c r="O34" s="213"/>
      <c r="P34" s="213"/>
      <c r="Q34" s="213"/>
      <c r="R34" s="263"/>
    </row>
    <row r="35" spans="4:18">
      <c r="D35" s="262"/>
      <c r="E35" s="213"/>
      <c r="F35" s="213"/>
      <c r="G35" s="213"/>
      <c r="H35" s="213"/>
      <c r="I35" s="213"/>
      <c r="J35" s="213"/>
      <c r="K35" s="213"/>
      <c r="L35" s="213"/>
      <c r="M35" s="213"/>
      <c r="N35" s="213"/>
      <c r="O35" s="213"/>
      <c r="P35" s="213"/>
      <c r="Q35" s="213"/>
      <c r="R35" s="263"/>
    </row>
    <row r="36" spans="4:18">
      <c r="D36" s="262"/>
      <c r="E36" s="213"/>
      <c r="F36" s="213"/>
      <c r="G36" s="213"/>
      <c r="H36" s="213"/>
      <c r="I36" s="213"/>
      <c r="J36" s="213"/>
      <c r="K36" s="213"/>
      <c r="L36" s="213"/>
      <c r="M36" s="213"/>
      <c r="N36" s="213"/>
      <c r="O36" s="213"/>
      <c r="P36" s="213"/>
      <c r="Q36" s="213"/>
      <c r="R36" s="263"/>
    </row>
    <row r="37" spans="4:18">
      <c r="D37" s="262"/>
      <c r="E37" s="213"/>
      <c r="F37" s="213"/>
      <c r="G37" s="213"/>
      <c r="H37" s="213"/>
      <c r="I37" s="213"/>
      <c r="J37" s="213"/>
      <c r="K37" s="213"/>
      <c r="L37" s="213"/>
      <c r="M37" s="213"/>
      <c r="N37" s="213"/>
      <c r="O37" s="213"/>
      <c r="P37" s="213"/>
      <c r="Q37" s="213"/>
      <c r="R37" s="263"/>
    </row>
    <row r="38" spans="4:18">
      <c r="D38" s="262"/>
      <c r="E38" s="213"/>
      <c r="F38" s="213"/>
      <c r="G38" s="213"/>
      <c r="H38" s="213"/>
      <c r="I38" s="213"/>
      <c r="J38" s="213"/>
      <c r="K38" s="213"/>
      <c r="L38" s="213"/>
      <c r="M38" s="213"/>
      <c r="N38" s="213"/>
      <c r="O38" s="213"/>
      <c r="P38" s="213"/>
      <c r="Q38" s="213"/>
      <c r="R38" s="263"/>
    </row>
    <row r="39" spans="4:18">
      <c r="D39" s="262"/>
      <c r="E39" s="213"/>
      <c r="F39" s="213"/>
      <c r="G39" s="213"/>
      <c r="H39" s="213"/>
      <c r="I39" s="213"/>
      <c r="J39" s="213"/>
      <c r="K39" s="213"/>
      <c r="L39" s="213"/>
      <c r="M39" s="213"/>
      <c r="N39" s="213"/>
      <c r="O39" s="213"/>
      <c r="P39" s="213"/>
      <c r="Q39" s="213"/>
      <c r="R39" s="263"/>
    </row>
    <row r="40" spans="4:18" ht="13" thickBot="1">
      <c r="D40" s="264"/>
      <c r="E40" s="265"/>
      <c r="F40" s="265"/>
      <c r="G40" s="265"/>
      <c r="H40" s="265"/>
      <c r="I40" s="265"/>
      <c r="J40" s="265"/>
      <c r="K40" s="265"/>
      <c r="L40" s="265"/>
      <c r="M40" s="265"/>
      <c r="N40" s="265"/>
      <c r="O40" s="265"/>
      <c r="P40" s="265"/>
      <c r="Q40" s="265"/>
      <c r="R40" s="266"/>
    </row>
  </sheetData>
  <sheetProtection password="D69D" sheet="1" selectLockedCells="1"/>
  <mergeCells count="3">
    <mergeCell ref="D2:R2"/>
    <mergeCell ref="D3:R3"/>
    <mergeCell ref="F5:Q5"/>
  </mergeCells>
  <pageMargins left="0.7" right="0.7" top="0.75" bottom="0"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000FF"/>
    <pageSetUpPr fitToPage="1"/>
  </sheetPr>
  <dimension ref="B1:N82"/>
  <sheetViews>
    <sheetView zoomScaleSheetLayoutView="80" workbookViewId="0">
      <selection activeCell="H16" sqref="H16"/>
    </sheetView>
  </sheetViews>
  <sheetFormatPr baseColWidth="10" defaultColWidth="9.1640625" defaultRowHeight="12" x14ac:dyDescent="0"/>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717" t="s">
        <v>1428</v>
      </c>
      <c r="D2" s="1718"/>
      <c r="E2" s="1718"/>
      <c r="F2" s="1718"/>
      <c r="G2" s="1718"/>
      <c r="H2" s="1718"/>
      <c r="I2" s="1718"/>
      <c r="J2" s="1718"/>
      <c r="K2" s="1718"/>
      <c r="L2" s="1718"/>
      <c r="M2" s="1719"/>
    </row>
    <row r="3" spans="2:13" ht="20.25" customHeight="1" thickBot="1">
      <c r="C3" s="1720" t="s">
        <v>369</v>
      </c>
      <c r="D3" s="1721"/>
      <c r="E3" s="1721"/>
      <c r="F3" s="1722"/>
      <c r="G3" s="1722"/>
      <c r="H3" s="1722"/>
      <c r="I3" s="1722"/>
      <c r="J3" s="1722"/>
      <c r="K3" s="1721"/>
      <c r="L3" s="1721"/>
      <c r="M3" s="1723"/>
    </row>
    <row r="4" spans="2:13" ht="39.75" customHeight="1" thickBot="1">
      <c r="B4" s="29"/>
      <c r="C4" s="383"/>
      <c r="D4" s="1728" t="s">
        <v>367</v>
      </c>
      <c r="E4" s="1729"/>
      <c r="F4" s="1725" t="s">
        <v>645</v>
      </c>
      <c r="G4" s="1726"/>
      <c r="H4" s="1726"/>
      <c r="I4" s="1726"/>
      <c r="J4" s="1727"/>
      <c r="K4" s="388"/>
      <c r="L4" s="388"/>
      <c r="M4" s="382"/>
    </row>
    <row r="5" spans="2:13" ht="13" thickBot="1">
      <c r="C5" s="27"/>
      <c r="M5" s="29"/>
    </row>
    <row r="6" spans="2:13" ht="15.75" customHeight="1" thickBot="1">
      <c r="C6" s="27"/>
      <c r="D6" s="599"/>
      <c r="E6" s="600"/>
      <c r="F6" s="600"/>
      <c r="G6" s="600"/>
      <c r="H6" s="600"/>
      <c r="I6" s="1724" t="s">
        <v>262</v>
      </c>
      <c r="J6" s="1724"/>
      <c r="K6" s="1724"/>
      <c r="L6" s="1724"/>
      <c r="M6" s="29"/>
    </row>
    <row r="7" spans="2:13" ht="31.5" customHeight="1" thickBot="1">
      <c r="C7" s="27"/>
      <c r="D7" s="601" t="s">
        <v>258</v>
      </c>
      <c r="E7" s="602" t="s">
        <v>91</v>
      </c>
      <c r="F7" s="602" t="s">
        <v>259</v>
      </c>
      <c r="G7" s="602" t="s">
        <v>260</v>
      </c>
      <c r="H7" s="602" t="s">
        <v>261</v>
      </c>
      <c r="I7" s="603" t="s">
        <v>263</v>
      </c>
      <c r="J7" s="603" t="s">
        <v>264</v>
      </c>
      <c r="K7" s="603" t="s">
        <v>265</v>
      </c>
      <c r="L7" s="603" t="s">
        <v>266</v>
      </c>
      <c r="M7" s="29"/>
    </row>
    <row r="8" spans="2:13" ht="13">
      <c r="C8" s="27"/>
      <c r="D8" s="533"/>
      <c r="E8" s="534"/>
      <c r="F8" s="534" t="s">
        <v>1925</v>
      </c>
      <c r="G8" s="534"/>
      <c r="H8" s="841"/>
      <c r="I8" s="535"/>
      <c r="J8" s="535"/>
      <c r="K8" s="535"/>
      <c r="L8" s="536"/>
      <c r="M8" s="29"/>
    </row>
    <row r="9" spans="2:13" ht="13">
      <c r="C9" s="27"/>
      <c r="D9" s="537"/>
      <c r="E9" s="538"/>
      <c r="F9" s="538"/>
      <c r="G9" s="538"/>
      <c r="H9" s="842"/>
      <c r="I9" s="539"/>
      <c r="J9" s="539"/>
      <c r="K9" s="539"/>
      <c r="L9" s="540"/>
      <c r="M9" s="29"/>
    </row>
    <row r="10" spans="2:13" ht="13">
      <c r="C10" s="27"/>
      <c r="D10" s="537"/>
      <c r="E10" s="538"/>
      <c r="F10" s="538"/>
      <c r="G10" s="538"/>
      <c r="H10" s="538"/>
      <c r="I10" s="539"/>
      <c r="J10" s="539"/>
      <c r="K10" s="539"/>
      <c r="L10" s="540"/>
      <c r="M10" s="29"/>
    </row>
    <row r="11" spans="2:13" ht="13">
      <c r="C11" s="27"/>
      <c r="D11" s="537"/>
      <c r="E11" s="538"/>
      <c r="F11" s="538"/>
      <c r="G11" s="538"/>
      <c r="H11" s="538"/>
      <c r="I11" s="539"/>
      <c r="J11" s="539"/>
      <c r="K11" s="539"/>
      <c r="L11" s="540"/>
      <c r="M11" s="29"/>
    </row>
    <row r="12" spans="2:13" ht="13">
      <c r="C12" s="27"/>
      <c r="D12" s="537"/>
      <c r="E12" s="538"/>
      <c r="F12" s="538"/>
      <c r="G12" s="538"/>
      <c r="H12" s="538"/>
      <c r="I12" s="539"/>
      <c r="J12" s="539"/>
      <c r="K12" s="539"/>
      <c r="L12" s="540"/>
      <c r="M12" s="29"/>
    </row>
    <row r="13" spans="2:13" ht="13">
      <c r="C13" s="27"/>
      <c r="D13" s="537"/>
      <c r="E13" s="538"/>
      <c r="F13" s="538"/>
      <c r="G13" s="538"/>
      <c r="H13" s="538"/>
      <c r="I13" s="539"/>
      <c r="J13" s="539"/>
      <c r="K13" s="539"/>
      <c r="L13" s="540"/>
      <c r="M13" s="29"/>
    </row>
    <row r="14" spans="2:13" ht="15.75" customHeight="1">
      <c r="C14" s="27"/>
      <c r="D14" s="537"/>
      <c r="E14" s="538"/>
      <c r="F14" s="538"/>
      <c r="G14" s="538"/>
      <c r="H14" s="538"/>
      <c r="I14" s="539"/>
      <c r="J14" s="539"/>
      <c r="K14" s="539"/>
      <c r="L14" s="540"/>
      <c r="M14" s="29"/>
    </row>
    <row r="15" spans="2:13" ht="13">
      <c r="C15" s="27"/>
      <c r="D15" s="537"/>
      <c r="E15" s="538"/>
      <c r="F15" s="538"/>
      <c r="G15" s="538"/>
      <c r="H15" s="538"/>
      <c r="I15" s="539"/>
      <c r="J15" s="539"/>
      <c r="K15" s="539"/>
      <c r="L15" s="540"/>
      <c r="M15" s="29"/>
    </row>
    <row r="16" spans="2:13" ht="13">
      <c r="C16" s="27"/>
      <c r="D16" s="537"/>
      <c r="E16" s="538"/>
      <c r="F16" s="538"/>
      <c r="G16" s="538"/>
      <c r="H16" s="538"/>
      <c r="I16" s="539"/>
      <c r="J16" s="539"/>
      <c r="K16" s="539"/>
      <c r="L16" s="540"/>
      <c r="M16" s="29"/>
    </row>
    <row r="17" spans="3:13" ht="13">
      <c r="C17" s="27"/>
      <c r="D17" s="537"/>
      <c r="E17" s="538"/>
      <c r="F17" s="538"/>
      <c r="G17" s="538"/>
      <c r="H17" s="538"/>
      <c r="I17" s="539"/>
      <c r="J17" s="539"/>
      <c r="K17" s="539"/>
      <c r="L17" s="540"/>
      <c r="M17" s="29"/>
    </row>
    <row r="18" spans="3:13" ht="13">
      <c r="C18" s="27"/>
      <c r="D18" s="537"/>
      <c r="E18" s="538"/>
      <c r="F18" s="538"/>
      <c r="G18" s="538"/>
      <c r="H18" s="538"/>
      <c r="I18" s="539"/>
      <c r="J18" s="539"/>
      <c r="K18" s="539"/>
      <c r="L18" s="540"/>
      <c r="M18" s="29"/>
    </row>
    <row r="19" spans="3:13" ht="13">
      <c r="C19" s="27"/>
      <c r="D19" s="537"/>
      <c r="E19" s="538"/>
      <c r="F19" s="538"/>
      <c r="G19" s="538"/>
      <c r="H19" s="538"/>
      <c r="I19" s="539"/>
      <c r="J19" s="539"/>
      <c r="K19" s="539"/>
      <c r="L19" s="540"/>
      <c r="M19" s="29"/>
    </row>
    <row r="20" spans="3:13" ht="13">
      <c r="C20" s="27"/>
      <c r="D20" s="537"/>
      <c r="E20" s="538"/>
      <c r="F20" s="538"/>
      <c r="G20" s="538"/>
      <c r="H20" s="538"/>
      <c r="I20" s="539"/>
      <c r="J20" s="539"/>
      <c r="K20" s="539"/>
      <c r="L20" s="540"/>
      <c r="M20" s="29"/>
    </row>
    <row r="21" spans="3:13" ht="13">
      <c r="C21" s="27"/>
      <c r="D21" s="537"/>
      <c r="E21" s="538"/>
      <c r="F21" s="538"/>
      <c r="G21" s="538"/>
      <c r="H21" s="538"/>
      <c r="I21" s="539"/>
      <c r="J21" s="539"/>
      <c r="K21" s="539"/>
      <c r="L21" s="540"/>
      <c r="M21" s="29"/>
    </row>
    <row r="22" spans="3:13" ht="13">
      <c r="C22" s="27"/>
      <c r="D22" s="537"/>
      <c r="E22" s="538"/>
      <c r="F22" s="538"/>
      <c r="G22" s="538"/>
      <c r="H22" s="538"/>
      <c r="I22" s="539"/>
      <c r="J22" s="539"/>
      <c r="K22" s="539"/>
      <c r="L22" s="540"/>
      <c r="M22" s="29"/>
    </row>
    <row r="23" spans="3:13" ht="13">
      <c r="C23" s="27"/>
      <c r="D23" s="537"/>
      <c r="E23" s="538"/>
      <c r="F23" s="538"/>
      <c r="G23" s="538"/>
      <c r="H23" s="538"/>
      <c r="I23" s="539"/>
      <c r="J23" s="539"/>
      <c r="K23" s="539"/>
      <c r="L23" s="540"/>
      <c r="M23" s="29"/>
    </row>
    <row r="24" spans="3:13" ht="13">
      <c r="C24" s="27"/>
      <c r="D24" s="537"/>
      <c r="E24" s="538"/>
      <c r="F24" s="538"/>
      <c r="G24" s="538"/>
      <c r="H24" s="538"/>
      <c r="I24" s="539"/>
      <c r="J24" s="539"/>
      <c r="K24" s="539"/>
      <c r="L24" s="540"/>
      <c r="M24" s="29"/>
    </row>
    <row r="25" spans="3:13" ht="13">
      <c r="C25" s="27"/>
      <c r="D25" s="537"/>
      <c r="E25" s="538"/>
      <c r="F25" s="538"/>
      <c r="G25" s="538"/>
      <c r="H25" s="538"/>
      <c r="I25" s="539"/>
      <c r="J25" s="539"/>
      <c r="K25" s="539"/>
      <c r="L25" s="540"/>
      <c r="M25" s="29"/>
    </row>
    <row r="26" spans="3:13" ht="13">
      <c r="C26" s="27"/>
      <c r="D26" s="537"/>
      <c r="E26" s="538"/>
      <c r="F26" s="538"/>
      <c r="G26" s="538"/>
      <c r="H26" s="538"/>
      <c r="I26" s="539"/>
      <c r="J26" s="539"/>
      <c r="K26" s="539"/>
      <c r="L26" s="540"/>
      <c r="M26" s="29"/>
    </row>
    <row r="27" spans="3:13" ht="13">
      <c r="C27" s="27"/>
      <c r="D27" s="537"/>
      <c r="E27" s="538"/>
      <c r="F27" s="538"/>
      <c r="G27" s="538"/>
      <c r="H27" s="538"/>
      <c r="I27" s="539"/>
      <c r="J27" s="539"/>
      <c r="K27" s="539"/>
      <c r="L27" s="540"/>
      <c r="M27" s="29"/>
    </row>
    <row r="28" spans="3:13" ht="13">
      <c r="C28" s="27"/>
      <c r="D28" s="537"/>
      <c r="E28" s="538"/>
      <c r="F28" s="538"/>
      <c r="G28" s="538"/>
      <c r="H28" s="538"/>
      <c r="I28" s="539"/>
      <c r="J28" s="539"/>
      <c r="K28" s="539"/>
      <c r="L28" s="540"/>
      <c r="M28" s="29"/>
    </row>
    <row r="29" spans="3:13" ht="13">
      <c r="C29" s="27"/>
      <c r="D29" s="537"/>
      <c r="E29" s="538"/>
      <c r="F29" s="538"/>
      <c r="G29" s="538"/>
      <c r="H29" s="538"/>
      <c r="I29" s="539"/>
      <c r="J29" s="539"/>
      <c r="K29" s="539"/>
      <c r="L29" s="540"/>
      <c r="M29" s="29"/>
    </row>
    <row r="30" spans="3:13" ht="13">
      <c r="C30" s="27"/>
      <c r="D30" s="537"/>
      <c r="E30" s="538"/>
      <c r="F30" s="538"/>
      <c r="G30" s="538"/>
      <c r="H30" s="538"/>
      <c r="I30" s="539"/>
      <c r="J30" s="539"/>
      <c r="K30" s="539"/>
      <c r="L30" s="540"/>
      <c r="M30" s="29"/>
    </row>
    <row r="31" spans="3:13" ht="13">
      <c r="C31" s="27"/>
      <c r="D31" s="537"/>
      <c r="E31" s="538"/>
      <c r="F31" s="538"/>
      <c r="G31" s="538"/>
      <c r="H31" s="538"/>
      <c r="I31" s="539"/>
      <c r="J31" s="539"/>
      <c r="K31" s="539"/>
      <c r="L31" s="540"/>
      <c r="M31" s="29"/>
    </row>
    <row r="32" spans="3:13" ht="13">
      <c r="C32" s="27"/>
      <c r="D32" s="537"/>
      <c r="E32" s="538"/>
      <c r="F32" s="538"/>
      <c r="G32" s="538"/>
      <c r="H32" s="538"/>
      <c r="I32" s="539"/>
      <c r="J32" s="539"/>
      <c r="K32" s="539"/>
      <c r="L32" s="540"/>
      <c r="M32" s="29"/>
    </row>
    <row r="33" spans="3:14" ht="13">
      <c r="C33" s="27"/>
      <c r="D33" s="537"/>
      <c r="E33" s="538"/>
      <c r="F33" s="538"/>
      <c r="G33" s="538"/>
      <c r="H33" s="538"/>
      <c r="I33" s="539"/>
      <c r="J33" s="539"/>
      <c r="K33" s="539"/>
      <c r="L33" s="540"/>
      <c r="M33" s="29"/>
    </row>
    <row r="34" spans="3:14" ht="13">
      <c r="C34" s="323"/>
      <c r="D34" s="537"/>
      <c r="E34" s="538"/>
      <c r="F34" s="538"/>
      <c r="G34" s="538"/>
      <c r="H34" s="538"/>
      <c r="I34" s="539"/>
      <c r="J34" s="539"/>
      <c r="K34" s="539"/>
      <c r="L34" s="540"/>
      <c r="M34" s="29"/>
    </row>
    <row r="35" spans="3:14" ht="13">
      <c r="C35" s="323"/>
      <c r="D35" s="537"/>
      <c r="E35" s="538"/>
      <c r="F35" s="538"/>
      <c r="G35" s="538"/>
      <c r="H35" s="538"/>
      <c r="I35" s="539"/>
      <c r="J35" s="539"/>
      <c r="K35" s="539"/>
      <c r="L35" s="540"/>
      <c r="M35" s="29"/>
    </row>
    <row r="36" spans="3:14" ht="14" thickBot="1">
      <c r="C36" s="323"/>
      <c r="D36" s="541"/>
      <c r="E36" s="542"/>
      <c r="F36" s="542"/>
      <c r="G36" s="542"/>
      <c r="H36" s="542"/>
      <c r="I36" s="543"/>
      <c r="J36" s="543"/>
      <c r="K36" s="543"/>
      <c r="L36" s="544"/>
      <c r="M36" s="29"/>
      <c r="N36" s="531" t="s">
        <v>644</v>
      </c>
    </row>
    <row r="37" spans="3:14" ht="13">
      <c r="C37" s="323"/>
      <c r="D37" s="530"/>
      <c r="E37" s="530"/>
      <c r="F37" s="530"/>
      <c r="G37" s="530"/>
      <c r="H37" s="530"/>
      <c r="I37" s="532"/>
      <c r="J37" s="532"/>
      <c r="K37" s="532"/>
      <c r="L37" s="532"/>
      <c r="M37" s="29"/>
    </row>
    <row r="38" spans="3:14" ht="13">
      <c r="C38" s="323"/>
      <c r="D38" s="528"/>
      <c r="E38" s="528"/>
      <c r="F38" s="528"/>
      <c r="G38" s="528"/>
      <c r="H38" s="528"/>
      <c r="I38" s="529"/>
      <c r="J38" s="529"/>
      <c r="K38" s="529"/>
      <c r="L38" s="529"/>
      <c r="M38" s="29"/>
    </row>
    <row r="39" spans="3:14" ht="13">
      <c r="C39" s="323"/>
      <c r="D39" s="528"/>
      <c r="E39" s="528"/>
      <c r="F39" s="528"/>
      <c r="G39" s="528"/>
      <c r="H39" s="528"/>
      <c r="I39" s="529"/>
      <c r="J39" s="529"/>
      <c r="K39" s="529"/>
      <c r="L39" s="529"/>
      <c r="M39" s="29"/>
    </row>
    <row r="40" spans="3:14" ht="13">
      <c r="C40" s="323"/>
      <c r="D40" s="528"/>
      <c r="E40" s="528"/>
      <c r="F40" s="528"/>
      <c r="G40" s="528"/>
      <c r="H40" s="528"/>
      <c r="I40" s="529"/>
      <c r="J40" s="529"/>
      <c r="K40" s="529"/>
      <c r="L40" s="529"/>
      <c r="M40" s="29"/>
    </row>
    <row r="41" spans="3:14" ht="13">
      <c r="C41" s="323"/>
      <c r="D41" s="528"/>
      <c r="E41" s="528"/>
      <c r="F41" s="528"/>
      <c r="G41" s="528"/>
      <c r="H41" s="528"/>
      <c r="I41" s="529"/>
      <c r="J41" s="529"/>
      <c r="K41" s="529"/>
      <c r="L41" s="529"/>
      <c r="M41" s="29"/>
    </row>
    <row r="42" spans="3:14" ht="13">
      <c r="C42" s="323"/>
      <c r="D42" s="528"/>
      <c r="E42" s="528"/>
      <c r="F42" s="528"/>
      <c r="G42" s="528"/>
      <c r="H42" s="528"/>
      <c r="I42" s="529"/>
      <c r="J42" s="529"/>
      <c r="K42" s="529"/>
      <c r="L42" s="529"/>
      <c r="M42" s="29"/>
    </row>
    <row r="43" spans="3:14" ht="13">
      <c r="C43" s="323"/>
      <c r="D43" s="528"/>
      <c r="E43" s="528"/>
      <c r="F43" s="528"/>
      <c r="G43" s="528"/>
      <c r="H43" s="528"/>
      <c r="I43" s="529"/>
      <c r="J43" s="529"/>
      <c r="K43" s="529"/>
      <c r="L43" s="529"/>
      <c r="M43" s="29"/>
    </row>
    <row r="44" spans="3:14" ht="13">
      <c r="C44" s="323"/>
      <c r="D44" s="528"/>
      <c r="E44" s="528"/>
      <c r="F44" s="528"/>
      <c r="G44" s="528"/>
      <c r="H44" s="528"/>
      <c r="I44" s="529"/>
      <c r="J44" s="529"/>
      <c r="K44" s="529"/>
      <c r="L44" s="529"/>
      <c r="M44" s="29"/>
    </row>
    <row r="45" spans="3:14" ht="13">
      <c r="C45" s="323"/>
      <c r="D45" s="528"/>
      <c r="E45" s="528"/>
      <c r="F45" s="528"/>
      <c r="G45" s="528"/>
      <c r="H45" s="528"/>
      <c r="I45" s="529"/>
      <c r="J45" s="529"/>
      <c r="K45" s="529"/>
      <c r="L45" s="529"/>
      <c r="M45" s="29"/>
    </row>
    <row r="46" spans="3:14" ht="13">
      <c r="C46" s="323"/>
      <c r="D46" s="528"/>
      <c r="E46" s="528"/>
      <c r="F46" s="528"/>
      <c r="G46" s="528"/>
      <c r="H46" s="528"/>
      <c r="I46" s="529"/>
      <c r="J46" s="529"/>
      <c r="K46" s="529"/>
      <c r="L46" s="529"/>
      <c r="M46" s="29"/>
    </row>
    <row r="47" spans="3:14" ht="13">
      <c r="C47" s="323"/>
      <c r="D47" s="528"/>
      <c r="E47" s="528"/>
      <c r="F47" s="528"/>
      <c r="G47" s="528"/>
      <c r="H47" s="528"/>
      <c r="I47" s="529"/>
      <c r="J47" s="529"/>
      <c r="K47" s="529"/>
      <c r="L47" s="529"/>
      <c r="M47" s="29"/>
    </row>
    <row r="48" spans="3:14" ht="13">
      <c r="C48" s="323"/>
      <c r="D48" s="528"/>
      <c r="E48" s="528"/>
      <c r="F48" s="528"/>
      <c r="G48" s="528"/>
      <c r="H48" s="528"/>
      <c r="I48" s="529"/>
      <c r="J48" s="529"/>
      <c r="K48" s="529"/>
      <c r="L48" s="529"/>
      <c r="M48" s="29"/>
    </row>
    <row r="49" spans="3:13" ht="13">
      <c r="C49" s="323"/>
      <c r="D49" s="528"/>
      <c r="E49" s="528"/>
      <c r="F49" s="528"/>
      <c r="G49" s="528"/>
      <c r="H49" s="528"/>
      <c r="I49" s="529"/>
      <c r="J49" s="529"/>
      <c r="K49" s="529"/>
      <c r="L49" s="529"/>
      <c r="M49" s="29"/>
    </row>
    <row r="50" spans="3:13" ht="13">
      <c r="C50" s="323"/>
      <c r="D50" s="528"/>
      <c r="E50" s="528"/>
      <c r="F50" s="528"/>
      <c r="G50" s="528"/>
      <c r="H50" s="528"/>
      <c r="I50" s="529"/>
      <c r="J50" s="529"/>
      <c r="K50" s="529"/>
      <c r="L50" s="529"/>
      <c r="M50" s="29"/>
    </row>
    <row r="51" spans="3:13" ht="13">
      <c r="C51" s="323"/>
      <c r="D51" s="528"/>
      <c r="E51" s="528"/>
      <c r="F51" s="528"/>
      <c r="G51" s="528"/>
      <c r="H51" s="528"/>
      <c r="I51" s="529"/>
      <c r="J51" s="529"/>
      <c r="K51" s="529"/>
      <c r="L51" s="529"/>
      <c r="M51" s="29"/>
    </row>
    <row r="52" spans="3:13" ht="13">
      <c r="C52" s="323"/>
      <c r="D52" s="528"/>
      <c r="E52" s="528"/>
      <c r="F52" s="528"/>
      <c r="G52" s="528"/>
      <c r="H52" s="528"/>
      <c r="I52" s="529"/>
      <c r="J52" s="529"/>
      <c r="K52" s="529"/>
      <c r="L52" s="529"/>
      <c r="M52" s="29"/>
    </row>
    <row r="53" spans="3:13" ht="13">
      <c r="C53" s="323"/>
      <c r="D53" s="528"/>
      <c r="E53" s="528"/>
      <c r="F53" s="528"/>
      <c r="G53" s="528"/>
      <c r="H53" s="528"/>
      <c r="I53" s="529"/>
      <c r="J53" s="529"/>
      <c r="K53" s="529"/>
      <c r="L53" s="529"/>
      <c r="M53" s="29"/>
    </row>
    <row r="54" spans="3:13" ht="13">
      <c r="C54" s="323"/>
      <c r="D54" s="528"/>
      <c r="E54" s="528"/>
      <c r="F54" s="528"/>
      <c r="G54" s="528"/>
      <c r="H54" s="528"/>
      <c r="I54" s="529"/>
      <c r="J54" s="529"/>
      <c r="K54" s="529"/>
      <c r="L54" s="529"/>
      <c r="M54" s="29"/>
    </row>
    <row r="55" spans="3:13" ht="13">
      <c r="C55" s="323"/>
      <c r="D55" s="528"/>
      <c r="E55" s="528"/>
      <c r="F55" s="528"/>
      <c r="G55" s="528"/>
      <c r="H55" s="528"/>
      <c r="I55" s="529"/>
      <c r="J55" s="529"/>
      <c r="K55" s="529"/>
      <c r="L55" s="529"/>
      <c r="M55" s="29"/>
    </row>
    <row r="56" spans="3:13" ht="13">
      <c r="C56" s="323"/>
      <c r="D56" s="528"/>
      <c r="E56" s="528"/>
      <c r="F56" s="528"/>
      <c r="G56" s="528"/>
      <c r="H56" s="528"/>
      <c r="I56" s="529"/>
      <c r="J56" s="529"/>
      <c r="K56" s="529"/>
      <c r="L56" s="529"/>
      <c r="M56" s="29"/>
    </row>
    <row r="57" spans="3:13" ht="13">
      <c r="C57" s="323"/>
      <c r="D57" s="528"/>
      <c r="E57" s="528"/>
      <c r="F57" s="528"/>
      <c r="G57" s="528"/>
      <c r="H57" s="528"/>
      <c r="I57" s="529"/>
      <c r="J57" s="529"/>
      <c r="K57" s="529"/>
      <c r="L57" s="529"/>
      <c r="M57" s="29"/>
    </row>
    <row r="58" spans="3:13" ht="13">
      <c r="C58" s="323"/>
      <c r="D58" s="528"/>
      <c r="E58" s="528"/>
      <c r="F58" s="528"/>
      <c r="G58" s="528"/>
      <c r="H58" s="528"/>
      <c r="I58" s="529"/>
      <c r="J58" s="529"/>
      <c r="K58" s="529"/>
      <c r="L58" s="529"/>
      <c r="M58" s="29"/>
    </row>
    <row r="59" spans="3:13" ht="13">
      <c r="C59" s="323"/>
      <c r="D59" s="528"/>
      <c r="E59" s="528"/>
      <c r="F59" s="528"/>
      <c r="G59" s="528"/>
      <c r="H59" s="528"/>
      <c r="I59" s="529"/>
      <c r="J59" s="529"/>
      <c r="K59" s="529"/>
      <c r="L59" s="529"/>
      <c r="M59" s="29"/>
    </row>
    <row r="60" spans="3:13" ht="13">
      <c r="C60" s="323"/>
      <c r="D60" s="528"/>
      <c r="E60" s="528"/>
      <c r="F60" s="528"/>
      <c r="G60" s="528"/>
      <c r="H60" s="528"/>
      <c r="I60" s="529"/>
      <c r="J60" s="529"/>
      <c r="K60" s="529"/>
      <c r="L60" s="529"/>
      <c r="M60" s="29"/>
    </row>
    <row r="61" spans="3:13" ht="13">
      <c r="C61" s="323"/>
      <c r="D61" s="528"/>
      <c r="E61" s="528"/>
      <c r="F61" s="528"/>
      <c r="G61" s="528"/>
      <c r="H61" s="528"/>
      <c r="I61" s="529"/>
      <c r="J61" s="529"/>
      <c r="K61" s="529"/>
      <c r="L61" s="529"/>
      <c r="M61" s="29"/>
    </row>
    <row r="62" spans="3:13" ht="13">
      <c r="C62" s="323"/>
      <c r="D62" s="528"/>
      <c r="E62" s="528"/>
      <c r="F62" s="528"/>
      <c r="G62" s="528"/>
      <c r="H62" s="528"/>
      <c r="I62" s="529"/>
      <c r="J62" s="529"/>
      <c r="K62" s="529"/>
      <c r="L62" s="529"/>
      <c r="M62" s="29"/>
    </row>
    <row r="63" spans="3:13" ht="13">
      <c r="C63" s="323"/>
      <c r="D63" s="528"/>
      <c r="E63" s="528"/>
      <c r="F63" s="528"/>
      <c r="G63" s="528"/>
      <c r="H63" s="528"/>
      <c r="I63" s="529"/>
      <c r="J63" s="529"/>
      <c r="K63" s="529"/>
      <c r="L63" s="529"/>
      <c r="M63" s="29"/>
    </row>
    <row r="64" spans="3:13" ht="13">
      <c r="C64" s="323"/>
      <c r="D64" s="528"/>
      <c r="E64" s="528"/>
      <c r="F64" s="528"/>
      <c r="G64" s="528"/>
      <c r="H64" s="528"/>
      <c r="I64" s="529"/>
      <c r="J64" s="529"/>
      <c r="K64" s="529"/>
      <c r="L64" s="529"/>
      <c r="M64" s="29"/>
    </row>
    <row r="65" spans="3:13" ht="13">
      <c r="C65" s="323"/>
      <c r="D65" s="528"/>
      <c r="E65" s="528"/>
      <c r="F65" s="528"/>
      <c r="G65" s="528"/>
      <c r="H65" s="528"/>
      <c r="I65" s="529"/>
      <c r="J65" s="529"/>
      <c r="K65" s="529"/>
      <c r="L65" s="529"/>
      <c r="M65" s="29"/>
    </row>
    <row r="66" spans="3:13" ht="13">
      <c r="C66" s="323"/>
      <c r="D66" s="528"/>
      <c r="E66" s="528"/>
      <c r="F66" s="528"/>
      <c r="G66" s="528"/>
      <c r="H66" s="528"/>
      <c r="I66" s="529"/>
      <c r="J66" s="529"/>
      <c r="K66" s="529"/>
      <c r="L66" s="529"/>
      <c r="M66" s="29"/>
    </row>
    <row r="67" spans="3:13" ht="13">
      <c r="C67" s="323"/>
      <c r="D67" s="528"/>
      <c r="E67" s="528"/>
      <c r="F67" s="528"/>
      <c r="G67" s="528"/>
      <c r="H67" s="528"/>
      <c r="I67" s="529"/>
      <c r="J67" s="529"/>
      <c r="K67" s="529"/>
      <c r="L67" s="529"/>
      <c r="M67" s="29"/>
    </row>
    <row r="68" spans="3:13" ht="13">
      <c r="C68" s="323"/>
      <c r="D68" s="528"/>
      <c r="E68" s="528"/>
      <c r="F68" s="528"/>
      <c r="G68" s="528"/>
      <c r="H68" s="528"/>
      <c r="I68" s="529"/>
      <c r="J68" s="529"/>
      <c r="K68" s="529"/>
      <c r="L68" s="529"/>
      <c r="M68" s="29"/>
    </row>
    <row r="69" spans="3:13" ht="13">
      <c r="C69" s="323"/>
      <c r="D69" s="528"/>
      <c r="E69" s="528"/>
      <c r="F69" s="528"/>
      <c r="G69" s="528"/>
      <c r="H69" s="528"/>
      <c r="I69" s="529"/>
      <c r="J69" s="529"/>
      <c r="K69" s="529"/>
      <c r="L69" s="529"/>
      <c r="M69" s="29"/>
    </row>
    <row r="70" spans="3:13" ht="13">
      <c r="C70" s="27"/>
      <c r="D70" s="528"/>
      <c r="E70" s="528"/>
      <c r="F70" s="528"/>
      <c r="G70" s="528"/>
      <c r="H70" s="528"/>
      <c r="I70" s="529"/>
      <c r="J70" s="529"/>
      <c r="K70" s="529"/>
      <c r="L70" s="529"/>
      <c r="M70" s="29"/>
    </row>
    <row r="71" spans="3:13" ht="13">
      <c r="C71" s="27"/>
      <c r="D71" s="528"/>
      <c r="E71" s="528"/>
      <c r="F71" s="528"/>
      <c r="G71" s="528"/>
      <c r="H71" s="528"/>
      <c r="I71" s="529"/>
      <c r="J71" s="529"/>
      <c r="K71" s="529"/>
      <c r="L71" s="529"/>
      <c r="M71" s="29"/>
    </row>
    <row r="72" spans="3:13" ht="13">
      <c r="C72" s="27"/>
      <c r="D72" s="528"/>
      <c r="E72" s="528"/>
      <c r="F72" s="528"/>
      <c r="G72" s="528"/>
      <c r="H72" s="528"/>
      <c r="I72" s="529"/>
      <c r="J72" s="529"/>
      <c r="K72" s="529"/>
      <c r="L72" s="529"/>
      <c r="M72" s="29"/>
    </row>
    <row r="73" spans="3:13" ht="13">
      <c r="C73" s="27"/>
      <c r="D73" s="528"/>
      <c r="E73" s="528"/>
      <c r="F73" s="528"/>
      <c r="G73" s="528"/>
      <c r="H73" s="528"/>
      <c r="I73" s="529"/>
      <c r="J73" s="529"/>
      <c r="K73" s="529"/>
      <c r="L73" s="529"/>
      <c r="M73" s="29"/>
    </row>
    <row r="74" spans="3:13" ht="13">
      <c r="C74" s="27"/>
      <c r="D74" s="528"/>
      <c r="E74" s="528"/>
      <c r="F74" s="528"/>
      <c r="G74" s="528"/>
      <c r="H74" s="528"/>
      <c r="I74" s="529"/>
      <c r="J74" s="529"/>
      <c r="K74" s="529"/>
      <c r="L74" s="529"/>
      <c r="M74" s="29"/>
    </row>
    <row r="75" spans="3:13" ht="13">
      <c r="C75" s="27"/>
      <c r="D75" s="528"/>
      <c r="E75" s="528"/>
      <c r="F75" s="528"/>
      <c r="G75" s="528"/>
      <c r="H75" s="528"/>
      <c r="I75" s="529"/>
      <c r="J75" s="529"/>
      <c r="K75" s="529"/>
      <c r="L75" s="529"/>
      <c r="M75" s="29"/>
    </row>
    <row r="76" spans="3:13" ht="13">
      <c r="C76" s="27"/>
      <c r="D76" s="528"/>
      <c r="E76" s="528"/>
      <c r="F76" s="528"/>
      <c r="G76" s="528"/>
      <c r="H76" s="528"/>
      <c r="I76" s="529"/>
      <c r="J76" s="529"/>
      <c r="K76" s="529"/>
      <c r="L76" s="529"/>
      <c r="M76" s="29"/>
    </row>
    <row r="77" spans="3:13" ht="13">
      <c r="C77" s="27"/>
      <c r="D77" s="528"/>
      <c r="E77" s="528"/>
      <c r="F77" s="528"/>
      <c r="G77" s="528"/>
      <c r="H77" s="528"/>
      <c r="I77" s="529"/>
      <c r="J77" s="529"/>
      <c r="K77" s="529"/>
      <c r="L77" s="529"/>
      <c r="M77" s="29"/>
    </row>
    <row r="78" spans="3:13" ht="13">
      <c r="C78" s="27"/>
      <c r="D78" s="528"/>
      <c r="E78" s="528"/>
      <c r="F78" s="528"/>
      <c r="G78" s="528"/>
      <c r="H78" s="528"/>
      <c r="I78" s="529"/>
      <c r="J78" s="529"/>
      <c r="K78" s="529"/>
      <c r="L78" s="529"/>
      <c r="M78" s="29"/>
    </row>
    <row r="79" spans="3:13" ht="13">
      <c r="C79" s="27"/>
      <c r="D79" s="528"/>
      <c r="E79" s="528"/>
      <c r="F79" s="528"/>
      <c r="G79" s="528"/>
      <c r="H79" s="528"/>
      <c r="I79" s="529"/>
      <c r="J79" s="529"/>
      <c r="K79" s="529"/>
      <c r="L79" s="529"/>
      <c r="M79" s="29"/>
    </row>
    <row r="80" spans="3:13" ht="13">
      <c r="C80" s="27"/>
      <c r="D80" s="528"/>
      <c r="E80" s="528"/>
      <c r="F80" s="528"/>
      <c r="G80" s="528"/>
      <c r="H80" s="528"/>
      <c r="I80" s="529"/>
      <c r="J80" s="529"/>
      <c r="K80" s="529"/>
      <c r="L80" s="529"/>
      <c r="M80" s="29"/>
    </row>
    <row r="81" spans="3:13" ht="13">
      <c r="C81" s="27"/>
      <c r="D81" s="528"/>
      <c r="E81" s="528"/>
      <c r="F81" s="528"/>
      <c r="G81" s="528"/>
      <c r="H81" s="528"/>
      <c r="I81" s="529"/>
      <c r="J81" s="529"/>
      <c r="K81" s="529"/>
      <c r="L81" s="529"/>
      <c r="M81" s="29"/>
    </row>
    <row r="82" spans="3:13" ht="13"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47"/>
  <sheetViews>
    <sheetView workbookViewId="0">
      <selection activeCell="E8" sqref="E8"/>
    </sheetView>
  </sheetViews>
  <sheetFormatPr baseColWidth="10" defaultColWidth="9.1640625" defaultRowHeight="12" x14ac:dyDescent="0"/>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59"/>
      <c r="J1" s="104"/>
      <c r="K1" s="104"/>
    </row>
    <row r="2" spans="1:16" ht="18.75" customHeight="1" thickBot="1">
      <c r="C2" s="1732" t="s">
        <v>1428</v>
      </c>
      <c r="D2" s="1733"/>
      <c r="E2" s="1733"/>
      <c r="F2" s="1733"/>
      <c r="G2" s="1733"/>
      <c r="H2" s="1733"/>
      <c r="I2" s="1733"/>
      <c r="J2" s="1734"/>
    </row>
    <row r="3" spans="1:16" ht="18" customHeight="1" thickBot="1">
      <c r="C3" s="1735" t="s">
        <v>1454</v>
      </c>
      <c r="D3" s="1736"/>
      <c r="E3" s="1736"/>
      <c r="F3" s="1736"/>
      <c r="G3" s="1736"/>
      <c r="H3" s="1736"/>
      <c r="I3" s="1736"/>
      <c r="J3" s="1737"/>
    </row>
    <row r="4" spans="1:16" ht="12" customHeight="1" thickBot="1">
      <c r="C4" s="345"/>
      <c r="D4" s="58"/>
      <c r="E4" s="90"/>
      <c r="F4" s="90"/>
      <c r="G4" s="90"/>
      <c r="H4" s="90"/>
      <c r="I4" s="90"/>
      <c r="J4" s="96"/>
    </row>
    <row r="5" spans="1:16" ht="48.75" customHeight="1" thickBot="1">
      <c r="C5" s="345"/>
      <c r="D5" s="683" t="s">
        <v>367</v>
      </c>
      <c r="E5" s="1738" t="s">
        <v>1455</v>
      </c>
      <c r="F5" s="1739"/>
      <c r="G5" s="1739"/>
      <c r="H5" s="1739"/>
      <c r="I5" s="1740"/>
      <c r="J5" s="96"/>
    </row>
    <row r="6" spans="1:16" ht="6" customHeight="1">
      <c r="C6" s="345"/>
      <c r="D6" s="1730"/>
      <c r="E6" s="1730"/>
      <c r="F6" s="348"/>
      <c r="G6" s="348"/>
      <c r="H6" s="348"/>
      <c r="I6" s="348"/>
      <c r="J6" s="555"/>
      <c r="K6" s="106"/>
    </row>
    <row r="7" spans="1:16" ht="3.75" customHeight="1">
      <c r="C7" s="345"/>
      <c r="D7" s="664"/>
      <c r="E7" s="592"/>
      <c r="F7" s="592"/>
      <c r="G7" s="592"/>
      <c r="H7" s="592"/>
      <c r="I7" s="592"/>
      <c r="J7" s="555"/>
      <c r="K7" s="106"/>
    </row>
    <row r="8" spans="1:16" ht="75.75" customHeight="1">
      <c r="C8" s="345"/>
      <c r="D8" s="665"/>
      <c r="E8" s="589"/>
      <c r="F8" s="589"/>
      <c r="G8" s="589"/>
      <c r="H8" s="589"/>
      <c r="I8" s="589"/>
      <c r="J8" s="555"/>
      <c r="K8" s="106"/>
      <c r="P8" s="666"/>
    </row>
    <row r="9" spans="1:16" ht="77.25" customHeight="1">
      <c r="C9" s="345"/>
      <c r="D9" s="665"/>
      <c r="E9" s="673"/>
      <c r="F9" s="673"/>
      <c r="G9" s="589"/>
      <c r="H9" s="589"/>
      <c r="I9" s="589"/>
      <c r="J9" s="555"/>
      <c r="K9" s="106"/>
      <c r="P9" s="666"/>
    </row>
    <row r="10" spans="1:16" ht="13" thickBot="1">
      <c r="C10" s="344"/>
      <c r="D10" s="343"/>
      <c r="E10" s="343"/>
      <c r="F10" s="343"/>
      <c r="G10" s="343"/>
      <c r="H10" s="343"/>
      <c r="I10" s="343"/>
      <c r="J10" s="342"/>
    </row>
    <row r="11" spans="1:16" ht="24.75" customHeight="1"/>
    <row r="13" spans="1:16" ht="96" customHeight="1"/>
    <row r="14" spans="1:16" ht="17.25" customHeight="1"/>
    <row r="15" spans="1:16" ht="51" customHeight="1"/>
    <row r="17" spans="3:11" ht="78.75" customHeight="1">
      <c r="C17" s="90"/>
      <c r="D17" s="665"/>
      <c r="E17" s="590"/>
      <c r="F17" s="590"/>
      <c r="G17" s="590"/>
      <c r="H17" s="590"/>
      <c r="I17" s="590"/>
      <c r="J17" s="678"/>
      <c r="K17" s="679"/>
    </row>
    <row r="18" spans="3:11" ht="14">
      <c r="C18" s="90"/>
      <c r="D18" s="354"/>
      <c r="E18" s="354"/>
      <c r="F18" s="354"/>
      <c r="G18" s="354"/>
      <c r="H18" s="354"/>
      <c r="I18" s="354"/>
      <c r="J18" s="679"/>
      <c r="K18" s="679"/>
    </row>
    <row r="19" spans="3:11" ht="39.75" customHeight="1">
      <c r="C19" s="90"/>
      <c r="D19" s="1730"/>
      <c r="E19" s="1730"/>
      <c r="F19" s="1730"/>
      <c r="G19" s="348"/>
      <c r="H19" s="348"/>
      <c r="I19" s="348"/>
      <c r="J19" s="678"/>
      <c r="K19" s="679"/>
    </row>
    <row r="20" spans="3:11" ht="14">
      <c r="C20" s="90"/>
      <c r="D20" s="664"/>
      <c r="E20" s="592"/>
      <c r="F20" s="592"/>
      <c r="G20" s="592"/>
      <c r="H20" s="592"/>
      <c r="I20" s="592"/>
      <c r="J20" s="678"/>
      <c r="K20" s="679"/>
    </row>
    <row r="21" spans="3:11" ht="73.5" customHeight="1">
      <c r="C21" s="90"/>
      <c r="D21" s="665"/>
      <c r="E21" s="589"/>
      <c r="F21" s="589"/>
      <c r="G21" s="589"/>
      <c r="H21" s="589"/>
      <c r="I21" s="589"/>
      <c r="J21" s="678"/>
      <c r="K21" s="679"/>
    </row>
    <row r="22" spans="3:11" ht="14">
      <c r="C22" s="90"/>
      <c r="D22" s="349"/>
      <c r="E22" s="350"/>
      <c r="F22" s="350"/>
      <c r="G22" s="350"/>
      <c r="H22" s="350"/>
      <c r="I22" s="350"/>
      <c r="J22" s="678"/>
      <c r="K22" s="679"/>
    </row>
    <row r="23" spans="3:11" ht="28.5" customHeight="1">
      <c r="C23" s="90"/>
      <c r="D23" s="1730"/>
      <c r="E23" s="1730"/>
      <c r="F23" s="348"/>
      <c r="G23" s="348"/>
      <c r="H23" s="348"/>
      <c r="I23" s="348"/>
      <c r="J23" s="678"/>
      <c r="K23" s="679"/>
    </row>
    <row r="24" spans="3:11" ht="14">
      <c r="C24" s="90"/>
      <c r="D24" s="664"/>
      <c r="E24" s="592"/>
      <c r="F24" s="592"/>
      <c r="G24" s="592"/>
      <c r="H24" s="592"/>
      <c r="I24" s="592"/>
      <c r="J24" s="678"/>
      <c r="K24" s="679"/>
    </row>
    <row r="25" spans="3:11" ht="74.25" customHeight="1">
      <c r="C25" s="90"/>
      <c r="D25" s="665"/>
      <c r="E25" s="589"/>
      <c r="F25" s="589"/>
      <c r="G25" s="589"/>
      <c r="H25" s="589"/>
      <c r="I25" s="589"/>
      <c r="J25" s="678"/>
      <c r="K25" s="679"/>
    </row>
    <row r="26" spans="3:11" ht="14">
      <c r="C26" s="90"/>
      <c r="D26" s="354"/>
      <c r="E26" s="354"/>
      <c r="F26" s="354"/>
      <c r="G26" s="354"/>
      <c r="H26" s="354"/>
      <c r="I26" s="354"/>
      <c r="J26" s="679"/>
      <c r="K26" s="679"/>
    </row>
    <row r="27" spans="3:11" ht="33" customHeight="1">
      <c r="C27" s="90"/>
      <c r="D27" s="1730"/>
      <c r="E27" s="1730"/>
      <c r="F27" s="348"/>
      <c r="G27" s="348"/>
      <c r="H27" s="348"/>
      <c r="I27" s="348"/>
      <c r="J27" s="678"/>
      <c r="K27" s="679"/>
    </row>
    <row r="28" spans="3:11" ht="14">
      <c r="C28" s="90"/>
      <c r="D28" s="664"/>
      <c r="E28" s="592"/>
      <c r="F28" s="592"/>
      <c r="G28" s="592"/>
      <c r="H28" s="592"/>
      <c r="I28" s="592"/>
      <c r="J28" s="678"/>
      <c r="K28" s="679"/>
    </row>
    <row r="29" spans="3:11" ht="96" customHeight="1">
      <c r="C29" s="90"/>
      <c r="D29" s="665"/>
      <c r="E29" s="589"/>
      <c r="F29" s="589"/>
      <c r="G29" s="589"/>
      <c r="H29" s="589"/>
      <c r="I29" s="589"/>
      <c r="J29" s="678"/>
      <c r="K29" s="679"/>
    </row>
    <row r="30" spans="3:11" ht="14">
      <c r="C30" s="90"/>
      <c r="D30" s="349"/>
      <c r="E30" s="350"/>
      <c r="F30" s="350"/>
      <c r="G30" s="350"/>
      <c r="H30" s="350"/>
      <c r="I30" s="350"/>
      <c r="J30" s="678"/>
      <c r="K30" s="679"/>
    </row>
    <row r="31" spans="3:11" ht="18">
      <c r="C31" s="90"/>
      <c r="D31" s="667"/>
      <c r="E31" s="667"/>
      <c r="F31" s="667"/>
      <c r="G31" s="667"/>
      <c r="H31" s="667"/>
      <c r="I31" s="667"/>
      <c r="J31" s="680"/>
      <c r="K31" s="680"/>
    </row>
    <row r="32" spans="3:11" ht="14">
      <c r="C32" s="90"/>
      <c r="D32" s="664"/>
      <c r="E32" s="592"/>
      <c r="F32" s="592"/>
      <c r="G32" s="592"/>
      <c r="H32" s="592"/>
      <c r="I32" s="592"/>
      <c r="J32" s="678"/>
      <c r="K32" s="679"/>
    </row>
    <row r="33" spans="3:15" ht="88.5" customHeight="1">
      <c r="C33" s="90"/>
      <c r="D33" s="668"/>
      <c r="E33" s="669"/>
      <c r="F33" s="669"/>
      <c r="G33" s="669"/>
      <c r="H33" s="669"/>
      <c r="I33" s="669"/>
      <c r="J33" s="678"/>
      <c r="K33" s="679"/>
    </row>
    <row r="34" spans="3:15">
      <c r="C34" s="90"/>
      <c r="D34" s="222"/>
      <c r="E34" s="222"/>
      <c r="F34" s="222"/>
      <c r="G34" s="222"/>
      <c r="H34" s="222"/>
      <c r="I34" s="222"/>
      <c r="J34" s="90"/>
      <c r="K34" s="90"/>
    </row>
    <row r="35" spans="3:15">
      <c r="C35" s="90"/>
      <c r="D35" s="222"/>
      <c r="E35" s="222"/>
      <c r="F35" s="222"/>
      <c r="G35" s="222"/>
      <c r="H35" s="222"/>
      <c r="I35" s="222"/>
      <c r="J35" s="90"/>
      <c r="K35" s="90"/>
    </row>
    <row r="36" spans="3:15">
      <c r="C36" s="90"/>
      <c r="D36" s="222"/>
      <c r="E36" s="222"/>
      <c r="F36" s="222"/>
      <c r="G36" s="222"/>
      <c r="H36" s="222"/>
      <c r="I36" s="222"/>
      <c r="J36" s="90"/>
      <c r="K36" s="90"/>
    </row>
    <row r="37" spans="3:15">
      <c r="C37" s="90"/>
      <c r="D37" s="222"/>
      <c r="E37" s="222"/>
      <c r="F37" s="222"/>
      <c r="G37" s="222"/>
      <c r="H37" s="222"/>
      <c r="I37" s="222"/>
      <c r="J37" s="90"/>
      <c r="K37" s="90"/>
    </row>
    <row r="38" spans="3:15">
      <c r="C38" s="90"/>
      <c r="D38" s="222"/>
      <c r="E38" s="222"/>
      <c r="F38" s="222"/>
      <c r="G38" s="222"/>
      <c r="H38" s="222"/>
      <c r="I38" s="222"/>
      <c r="J38" s="90"/>
      <c r="K38" s="90"/>
    </row>
    <row r="39" spans="3:15" ht="13">
      <c r="C39" s="90"/>
      <c r="D39" s="1731"/>
      <c r="E39" s="1731"/>
      <c r="F39" s="1731"/>
      <c r="G39" s="1731"/>
      <c r="H39" s="1731"/>
      <c r="I39" s="929"/>
      <c r="J39" s="681"/>
      <c r="K39" s="90"/>
      <c r="L39" s="90"/>
      <c r="M39" s="90"/>
      <c r="N39" s="90"/>
      <c r="O39" s="90"/>
    </row>
    <row r="40" spans="3:15" ht="13">
      <c r="C40" s="90"/>
      <c r="D40" s="929"/>
      <c r="E40" s="929"/>
      <c r="F40" s="929"/>
      <c r="G40" s="929"/>
      <c r="H40" s="929"/>
      <c r="I40" s="929"/>
      <c r="J40" s="681"/>
      <c r="K40" s="90"/>
      <c r="L40" s="90"/>
      <c r="M40" s="90"/>
      <c r="N40" s="90"/>
      <c r="O40" s="90"/>
    </row>
    <row r="41" spans="3:15" ht="16.5" customHeight="1">
      <c r="C41" s="90"/>
      <c r="D41" s="670"/>
      <c r="E41" s="670"/>
      <c r="F41" s="670"/>
      <c r="G41" s="670"/>
      <c r="H41" s="670"/>
      <c r="I41" s="928"/>
      <c r="J41" s="670"/>
      <c r="K41" s="670"/>
      <c r="L41" s="670"/>
      <c r="M41" s="670"/>
      <c r="N41" s="670"/>
      <c r="O41" s="670"/>
    </row>
    <row r="42" spans="3:15" ht="64.5" customHeight="1">
      <c r="C42" s="670"/>
      <c r="D42" s="670"/>
      <c r="E42" s="670"/>
      <c r="F42" s="670"/>
      <c r="G42" s="670"/>
      <c r="H42" s="670"/>
      <c r="I42" s="928"/>
      <c r="J42" s="670"/>
      <c r="K42" s="670"/>
      <c r="L42" s="670"/>
      <c r="M42" s="670"/>
      <c r="N42" s="670"/>
      <c r="O42" s="670"/>
    </row>
    <row r="43" spans="3:15" ht="15">
      <c r="C43" s="671"/>
      <c r="D43" s="671"/>
      <c r="E43" s="671"/>
      <c r="F43" s="671"/>
      <c r="G43" s="671"/>
      <c r="H43" s="671"/>
      <c r="I43" s="671"/>
      <c r="J43" s="671"/>
      <c r="K43" s="671"/>
      <c r="L43" s="671"/>
      <c r="M43" s="671"/>
      <c r="N43" s="671"/>
      <c r="O43" s="671"/>
    </row>
    <row r="44" spans="3:15" ht="243" customHeight="1">
      <c r="C44" s="90"/>
      <c r="D44" s="672"/>
      <c r="E44" s="676"/>
      <c r="F44" s="677"/>
      <c r="G44" s="677"/>
      <c r="H44" s="677"/>
      <c r="I44" s="675"/>
      <c r="J44" s="682"/>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AB43"/>
  <sheetViews>
    <sheetView zoomScale="90" zoomScaleNormal="90" zoomScaleSheetLayoutView="70" zoomScalePageLayoutView="90" workbookViewId="0">
      <selection activeCell="E10" sqref="E10:J10"/>
    </sheetView>
  </sheetViews>
  <sheetFormatPr baseColWidth="10" defaultColWidth="9.1640625" defaultRowHeight="14" x14ac:dyDescent="0"/>
  <cols>
    <col min="1" max="1" width="2.83203125" style="56" customWidth="1"/>
    <col min="2" max="2" width="38.5" style="56" customWidth="1"/>
    <col min="3" max="3" width="8.1640625" style="854" customWidth="1"/>
    <col min="4" max="4" width="21" style="56" bestFit="1" customWidth="1"/>
    <col min="5" max="5" width="8" style="56" customWidth="1"/>
    <col min="6" max="6" width="9" style="56" customWidth="1"/>
    <col min="7" max="9" width="9.1640625" style="56" customWidth="1"/>
    <col min="10" max="10" width="6.33203125" style="56" customWidth="1"/>
    <col min="11" max="11" width="9.1640625" style="56"/>
    <col min="12" max="12" width="12.5" style="56" customWidth="1"/>
    <col min="13" max="13" width="6.5" style="816" customWidth="1"/>
    <col min="14" max="14" width="12" style="56" customWidth="1"/>
    <col min="15" max="15" width="6.33203125" style="816" customWidth="1"/>
    <col min="16" max="16" width="10.6640625" style="56" customWidth="1"/>
    <col min="17" max="17" width="6.33203125" style="816" customWidth="1"/>
    <col min="18" max="18" width="12.1640625" style="56" customWidth="1"/>
    <col min="19" max="19" width="6.6640625" style="56" customWidth="1"/>
    <col min="20" max="20" width="13" style="56" customWidth="1"/>
    <col min="21" max="21" width="6.6640625" style="56" customWidth="1"/>
    <col min="22" max="22" width="11.1640625" style="816" customWidth="1"/>
    <col min="23" max="23" width="6.83203125" style="56" customWidth="1"/>
    <col min="24" max="24" width="9.5" style="56" customWidth="1"/>
    <col min="25" max="25" width="12.5" style="93" customWidth="1"/>
    <col min="26" max="16384" width="9.1640625" style="56"/>
  </cols>
  <sheetData>
    <row r="1" spans="2:28" ht="57.75" customHeight="1" thickBot="1">
      <c r="N1" s="57" t="s">
        <v>323</v>
      </c>
      <c r="Y1" s="666" t="s">
        <v>323</v>
      </c>
      <c r="Z1" s="57" t="s">
        <v>81</v>
      </c>
    </row>
    <row r="2" spans="2:28" ht="19.5" customHeight="1" thickBot="1">
      <c r="C2" s="1747" t="s">
        <v>1239</v>
      </c>
      <c r="D2" s="1748"/>
      <c r="E2" s="1748"/>
      <c r="F2" s="1748"/>
      <c r="G2" s="1748"/>
      <c r="H2" s="1748"/>
      <c r="I2" s="1748"/>
      <c r="J2" s="1748"/>
      <c r="K2" s="1748"/>
      <c r="L2" s="1748"/>
      <c r="M2" s="1748"/>
      <c r="N2" s="1748"/>
      <c r="O2" s="1748"/>
      <c r="P2" s="1748"/>
      <c r="Q2" s="1748"/>
      <c r="R2" s="1748"/>
      <c r="S2" s="1748"/>
      <c r="T2" s="1748"/>
      <c r="U2" s="1748"/>
      <c r="V2" s="1748"/>
      <c r="W2" s="1748"/>
      <c r="X2" s="1748"/>
      <c r="Y2" s="1749"/>
      <c r="Z2" s="57" t="s">
        <v>82</v>
      </c>
    </row>
    <row r="3" spans="2:28" ht="19.5" customHeight="1" thickBot="1">
      <c r="C3" s="1750" t="s">
        <v>1456</v>
      </c>
      <c r="D3" s="1751"/>
      <c r="E3" s="1751"/>
      <c r="F3" s="1751"/>
      <c r="G3" s="1751"/>
      <c r="H3" s="1751"/>
      <c r="I3" s="1751"/>
      <c r="J3" s="1751"/>
      <c r="K3" s="1751"/>
      <c r="L3" s="1751"/>
      <c r="M3" s="1751"/>
      <c r="N3" s="1751"/>
      <c r="O3" s="1751"/>
      <c r="P3" s="1751"/>
      <c r="Q3" s="1751"/>
      <c r="R3" s="1751"/>
      <c r="S3" s="1751"/>
      <c r="T3" s="1751"/>
      <c r="U3" s="1751"/>
      <c r="V3" s="1751"/>
      <c r="W3" s="1751"/>
      <c r="X3" s="1751"/>
      <c r="Y3" s="1752"/>
    </row>
    <row r="4" spans="2:28" ht="19.5" customHeight="1" thickBot="1">
      <c r="B4" s="854"/>
      <c r="C4" s="855"/>
      <c r="D4" s="856"/>
      <c r="E4" s="856"/>
      <c r="F4" s="58"/>
      <c r="G4" s="59"/>
      <c r="H4" s="59"/>
      <c r="I4" s="59"/>
      <c r="J4" s="59"/>
      <c r="K4" s="59"/>
      <c r="L4" s="59"/>
      <c r="M4" s="817"/>
      <c r="N4" s="59"/>
      <c r="O4" s="817"/>
      <c r="P4" s="59"/>
      <c r="Q4" s="817"/>
      <c r="R4" s="59"/>
      <c r="S4" s="59"/>
      <c r="T4" s="59"/>
      <c r="U4" s="59"/>
      <c r="V4" s="817"/>
      <c r="W4" s="59"/>
      <c r="X4" s="59"/>
      <c r="Y4" s="96"/>
    </row>
    <row r="5" spans="2:28" ht="18" thickBot="1">
      <c r="B5" s="854"/>
      <c r="C5" s="855"/>
      <c r="D5" s="1753" t="s">
        <v>273</v>
      </c>
      <c r="E5" s="1754"/>
      <c r="F5" s="1754"/>
      <c r="G5" s="1754"/>
      <c r="H5" s="1754"/>
      <c r="I5" s="1754"/>
      <c r="J5" s="1754"/>
      <c r="K5" s="1754"/>
      <c r="L5" s="1754"/>
      <c r="M5" s="1754"/>
      <c r="N5" s="1754"/>
      <c r="O5" s="1754"/>
      <c r="P5" s="1754"/>
      <c r="Q5" s="1754"/>
      <c r="R5" s="1754"/>
      <c r="S5" s="1754"/>
      <c r="T5" s="1754"/>
      <c r="U5" s="1754"/>
      <c r="V5" s="1754"/>
      <c r="W5" s="1754"/>
      <c r="X5" s="1755"/>
      <c r="Y5" s="96"/>
    </row>
    <row r="6" spans="2:28" ht="15" thickBot="1">
      <c r="B6" s="854"/>
      <c r="C6" s="855"/>
      <c r="D6" s="856"/>
      <c r="E6" s="856"/>
      <c r="F6" s="856"/>
      <c r="G6" s="856"/>
      <c r="H6" s="856"/>
      <c r="I6" s="856"/>
      <c r="J6" s="856"/>
      <c r="K6" s="856"/>
      <c r="L6" s="856"/>
      <c r="M6" s="856"/>
      <c r="N6" s="856"/>
      <c r="O6" s="856"/>
      <c r="P6" s="856"/>
      <c r="Q6" s="856"/>
      <c r="R6" s="856"/>
      <c r="S6" s="856"/>
      <c r="T6" s="856"/>
      <c r="U6" s="856"/>
      <c r="V6" s="856"/>
      <c r="W6" s="856"/>
      <c r="X6" s="856"/>
      <c r="Y6" s="857"/>
    </row>
    <row r="7" spans="2:28" ht="82.5" customHeight="1" thickBot="1">
      <c r="B7" s="854"/>
      <c r="C7" s="855"/>
      <c r="D7" s="858" t="s">
        <v>541</v>
      </c>
      <c r="E7" s="1756" t="s">
        <v>1240</v>
      </c>
      <c r="F7" s="1757"/>
      <c r="G7" s="1757"/>
      <c r="H7" s="1757"/>
      <c r="I7" s="1757"/>
      <c r="J7" s="1757"/>
      <c r="K7" s="1757"/>
      <c r="L7" s="1757"/>
      <c r="M7" s="1757"/>
      <c r="N7" s="1757"/>
      <c r="O7" s="1757"/>
      <c r="P7" s="1757"/>
      <c r="Q7" s="1757"/>
      <c r="R7" s="1757"/>
      <c r="S7" s="1757"/>
      <c r="T7" s="1757"/>
      <c r="U7" s="1757"/>
      <c r="V7" s="1757"/>
      <c r="W7" s="1757"/>
      <c r="X7" s="1758"/>
      <c r="Y7" s="96"/>
    </row>
    <row r="8" spans="2:28" ht="38.25" customHeight="1">
      <c r="B8" s="93"/>
      <c r="C8" s="855"/>
      <c r="D8" s="859"/>
      <c r="E8" s="860"/>
      <c r="F8" s="860"/>
      <c r="G8" s="860"/>
      <c r="H8" s="860"/>
      <c r="I8" s="860"/>
      <c r="J8" s="860"/>
      <c r="K8" s="860"/>
      <c r="L8" s="1759" t="str">
        <f>IF(AND(OR(E10="Panama",E10="Costa Rica",E10="Guatemala",E10="Nicaragua",E10="El Salvador"),E12="2.2.3, Local Government and Decentralization"),"Is this project being funded by Central America Regional Security Intiative (CARSI) funding?","")</f>
        <v/>
      </c>
      <c r="M8" s="1759"/>
      <c r="N8" s="1759"/>
      <c r="O8" s="1759"/>
      <c r="P8" s="860"/>
      <c r="Q8" s="860"/>
      <c r="R8" s="1761" t="str">
        <f>IF(P9="Yes","If you marked any CARSI risk factors as being relevant to the project, please explain how your project addressed these risk factors","")</f>
        <v/>
      </c>
      <c r="S8" s="1761"/>
      <c r="T8" s="1761"/>
      <c r="U8" s="1761"/>
      <c r="V8" s="1761"/>
      <c r="W8" s="1761"/>
      <c r="X8" s="1761"/>
      <c r="Y8" s="96"/>
    </row>
    <row r="9" spans="2:28" ht="21.75" customHeight="1">
      <c r="B9" s="93"/>
      <c r="C9" s="855"/>
      <c r="D9" s="861"/>
      <c r="E9" s="856"/>
      <c r="F9" s="856"/>
      <c r="G9" s="856"/>
      <c r="H9" s="856"/>
      <c r="I9" s="856"/>
      <c r="J9" s="856"/>
      <c r="K9" s="856"/>
      <c r="L9" s="1760"/>
      <c r="M9" s="1760"/>
      <c r="N9" s="1760"/>
      <c r="O9" s="1760"/>
      <c r="P9" s="869"/>
      <c r="Q9" s="856"/>
      <c r="R9" s="1762"/>
      <c r="S9" s="1762"/>
      <c r="T9" s="1762"/>
      <c r="U9" s="1762"/>
      <c r="V9" s="1762"/>
      <c r="W9" s="1762"/>
      <c r="X9" s="1762"/>
      <c r="Y9" s="96"/>
    </row>
    <row r="10" spans="2:28" ht="20.25" customHeight="1">
      <c r="B10" s="93"/>
      <c r="C10" s="855"/>
      <c r="D10" s="862" t="s">
        <v>501</v>
      </c>
      <c r="E10" s="1763"/>
      <c r="F10" s="1764"/>
      <c r="G10" s="1764"/>
      <c r="H10" s="1764"/>
      <c r="I10" s="1764"/>
      <c r="J10" s="1765"/>
      <c r="K10" s="856"/>
      <c r="L10" s="1760"/>
      <c r="M10" s="1760"/>
      <c r="N10" s="1760"/>
      <c r="O10" s="1760"/>
      <c r="P10" s="856"/>
      <c r="Q10" s="856"/>
      <c r="R10" s="1762"/>
      <c r="S10" s="1762"/>
      <c r="T10" s="1762"/>
      <c r="U10" s="1762"/>
      <c r="V10" s="1762"/>
      <c r="W10" s="1762"/>
      <c r="X10" s="1762"/>
      <c r="Y10" s="96"/>
    </row>
    <row r="11" spans="2:28" ht="16.5" customHeight="1">
      <c r="B11" s="854"/>
      <c r="C11" s="855"/>
      <c r="D11" s="863"/>
      <c r="E11" s="59"/>
      <c r="F11" s="59"/>
      <c r="G11" s="59"/>
      <c r="H11" s="59"/>
      <c r="I11" s="59"/>
      <c r="J11" s="59"/>
      <c r="K11" s="59"/>
      <c r="L11" s="1766" t="str">
        <f>IF(P9="Yes","Then please make sure to fill out information for the indicators below that say 'CARSI' (as they apply to your project) and also please answer the question about risk factors to the right.","")</f>
        <v/>
      </c>
      <c r="M11" s="1766"/>
      <c r="N11" s="1766"/>
      <c r="O11" s="1766"/>
      <c r="P11" s="1766"/>
      <c r="Q11" s="864"/>
      <c r="R11" s="1762"/>
      <c r="S11" s="1762"/>
      <c r="T11" s="1762"/>
      <c r="U11" s="1762"/>
      <c r="V11" s="1762"/>
      <c r="W11" s="1762"/>
      <c r="X11" s="1762"/>
      <c r="Y11" s="96"/>
    </row>
    <row r="12" spans="2:28" ht="15">
      <c r="B12" s="854"/>
      <c r="C12" s="855"/>
      <c r="D12" s="863" t="s">
        <v>216</v>
      </c>
      <c r="E12" s="1329"/>
      <c r="F12" s="1330"/>
      <c r="G12" s="1330"/>
      <c r="H12" s="1330"/>
      <c r="I12" s="1330"/>
      <c r="J12" s="1331"/>
      <c r="K12" s="817"/>
      <c r="L12" s="1766"/>
      <c r="M12" s="1766"/>
      <c r="N12" s="1766"/>
      <c r="O12" s="1766"/>
      <c r="P12" s="1766"/>
      <c r="Q12" s="817"/>
      <c r="R12" s="1762"/>
      <c r="S12" s="1762"/>
      <c r="T12" s="1762"/>
      <c r="U12" s="1762"/>
      <c r="V12" s="1762"/>
      <c r="W12" s="1762"/>
      <c r="X12" s="1762"/>
      <c r="Y12" s="304"/>
    </row>
    <row r="13" spans="2:28" ht="33.75" customHeight="1">
      <c r="B13" s="854"/>
      <c r="C13" s="855"/>
      <c r="D13" s="863"/>
      <c r="E13" s="822"/>
      <c r="F13" s="822"/>
      <c r="G13" s="822"/>
      <c r="H13" s="822"/>
      <c r="I13" s="822"/>
      <c r="J13" s="822"/>
      <c r="K13" s="817"/>
      <c r="L13" s="1767"/>
      <c r="M13" s="1767"/>
      <c r="N13" s="1767"/>
      <c r="O13" s="1767"/>
      <c r="P13" s="1767"/>
      <c r="Q13" s="817"/>
      <c r="R13" s="59"/>
      <c r="S13" s="59"/>
      <c r="T13" s="59"/>
      <c r="U13" s="59"/>
      <c r="V13" s="59"/>
      <c r="W13" s="59"/>
      <c r="X13" s="90"/>
      <c r="Y13" s="304"/>
    </row>
    <row r="14" spans="2:28" ht="60" customHeight="1">
      <c r="B14" s="854"/>
      <c r="C14" s="855"/>
      <c r="D14" s="863" t="s">
        <v>324</v>
      </c>
      <c r="E14" s="1741" t="s">
        <v>325</v>
      </c>
      <c r="F14" s="1742"/>
      <c r="G14" s="1742"/>
      <c r="H14" s="1742"/>
      <c r="I14" s="1742"/>
      <c r="J14" s="1743"/>
      <c r="K14" s="823">
        <v>12</v>
      </c>
      <c r="L14" s="824" t="s">
        <v>1036</v>
      </c>
      <c r="M14" s="823">
        <v>15</v>
      </c>
      <c r="N14" s="824" t="s">
        <v>1037</v>
      </c>
      <c r="O14" s="823">
        <v>5</v>
      </c>
      <c r="P14" s="824" t="s">
        <v>1038</v>
      </c>
      <c r="Q14" s="823">
        <v>10</v>
      </c>
      <c r="R14" s="825" t="s">
        <v>1039</v>
      </c>
      <c r="S14" s="824"/>
      <c r="T14" s="824" t="s">
        <v>1040</v>
      </c>
      <c r="U14" s="824"/>
      <c r="V14" s="826" t="s">
        <v>1041</v>
      </c>
      <c r="W14" s="305"/>
      <c r="X14" s="865"/>
      <c r="Y14" s="304"/>
    </row>
    <row r="15" spans="2:28" ht="62.25" customHeight="1">
      <c r="B15" s="854"/>
      <c r="C15" s="855"/>
      <c r="D15" s="866" t="str">
        <f t="shared" ref="D15:D32" ca="1" si="0">IF(ISNUMBER(MATCH(E15,StandardIndicators,0)),IF(ISBLANK(INDIRECT("'SPA Elements and Indicators'!P"&amp;MATCH(E15,StandardIndicators,0))),"",INDIRECT("'SPA Elements and Indicators'!P"&amp;MATCH(E15,StandardIndicators,0))),"")</f>
        <v/>
      </c>
      <c r="E15" s="1744" t="str">
        <f ca="1">IF(ISBLANK($E$12),"",INDIRECT("'SPA Elements and Indicators'!B"&amp;MATCH(LEFT($E$12,5),'SPA Elements and Indicators'!A:A,0)))</f>
        <v/>
      </c>
      <c r="F15" s="1745"/>
      <c r="G15" s="1745"/>
      <c r="H15" s="1745"/>
      <c r="I15" s="1745"/>
      <c r="J15" s="1745"/>
      <c r="K15" s="870"/>
      <c r="L15" s="818"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1"/>
      <c r="N15" s="818"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5"/>
      <c r="P15" s="818"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4"/>
      <c r="R15" s="820"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0"/>
      <c r="T15" s="818"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0"/>
      <c r="V15" s="821"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5"/>
      <c r="X15" s="865"/>
      <c r="Y15" s="839"/>
      <c r="Z15" s="57"/>
      <c r="AA15" s="57"/>
      <c r="AB15" s="57"/>
    </row>
    <row r="16" spans="2:28" ht="62.25" customHeight="1">
      <c r="B16" s="854"/>
      <c r="C16" s="855"/>
      <c r="D16" s="866" t="str">
        <f t="shared" ca="1" si="0"/>
        <v/>
      </c>
      <c r="E16" s="1744" t="str">
        <f t="shared" ref="E16:E32" ca="1" si="1">IF(ISBLANK($E$12),"",IF(OR(ISBLANK(INDIRECT("'SPA Elements and Indicators'!B"&amp;MATCH(E15,StandardIndicators,0)+1)),ISNA(INDIRECT("'SPA Elements and Indicators'!B"&amp;MATCH(E15,StandardIndicators,0)+1))),X16,W16))</f>
        <v/>
      </c>
      <c r="F16" s="1745"/>
      <c r="G16" s="1745"/>
      <c r="H16" s="1745"/>
      <c r="I16" s="1745"/>
      <c r="J16" s="1746"/>
      <c r="K16" s="843"/>
      <c r="L16" s="818"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19"/>
      <c r="N16" s="818"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19"/>
      <c r="P16" s="818"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19"/>
      <c r="R16" s="820"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3"/>
      <c r="T16" s="818"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3"/>
      <c r="V16" s="821"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5" t="e">
        <f ca="1">IF(MATCH(LEFT(E$12,5),'SPA Elements and Indicators'!A:A,0)+ROW()-16&lt;MATCH(LEFT(INDIRECT("'Lookup'!B"&amp;MATCH(E$12,Lookup!B:B,0)+1),5),'SPA Elements and Indicators'!A:A,0),INDIRECT("'SPA Elements and Indicators'!B"&amp;MATCH(LEFT(E$12,5),'SPA Elements and Indicators'!A:A,0)+ROW()-15),"")</f>
        <v>#N/A</v>
      </c>
      <c r="X16" s="305" t="e">
        <f ca="1">IF(EXACT(INDIRECT("'Custom SPA Indicators'!B"&amp;MATCH(LEFT(E$12,5),'Custom SPA Indicators'!A:A,0)+ROW()-Y16),Y$1),"",Z16)</f>
        <v>#N/A</v>
      </c>
      <c r="Y16" s="839"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4"/>
      <c r="C17" s="855"/>
      <c r="D17" s="866" t="str">
        <f t="shared" ca="1" si="0"/>
        <v/>
      </c>
      <c r="E17" s="1744" t="str">
        <f t="shared" ca="1" si="1"/>
        <v/>
      </c>
      <c r="F17" s="1745"/>
      <c r="G17" s="1745"/>
      <c r="H17" s="1745"/>
      <c r="I17" s="1745"/>
      <c r="J17" s="1746"/>
      <c r="K17" s="843"/>
      <c r="L17" s="818"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19"/>
      <c r="N17" s="818"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19"/>
      <c r="P17" s="818"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19"/>
      <c r="R17" s="820"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3"/>
      <c r="T17" s="818"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3"/>
      <c r="V17" s="821"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5" t="e">
        <f ca="1">IF(MATCH(LEFT(E$12,5),'SPA Elements and Indicators'!A:A,0)+ROW()-16&lt;MATCH(LEFT(INDIRECT("'Lookup'!B"&amp;MATCH(E$12,Lookup!B:B,0)+1),5),'SPA Elements and Indicators'!A:A,0),INDIRECT("'SPA Elements and Indicators'!B"&amp;MATCH(LEFT(E$12,5),'SPA Elements and Indicators'!A:A,0)+ROW()-15),"")</f>
        <v>#N/A</v>
      </c>
      <c r="X17" s="305" t="e">
        <f ca="1">IF(EXACT(INDIRECT("'Custom SPA Indicators'!B"&amp;MATCH(LEFT(E$12,5),'Custom SPA Indicators'!A:A,0)+ROW()-Y17),Y$1),"",Z17)</f>
        <v>#N/A</v>
      </c>
      <c r="Y17" s="839"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4"/>
    </row>
    <row r="18" spans="2:28" ht="62.25" customHeight="1">
      <c r="B18" s="854"/>
      <c r="C18" s="855"/>
      <c r="D18" s="866" t="str">
        <f t="shared" ca="1" si="0"/>
        <v/>
      </c>
      <c r="E18" s="1744" t="str">
        <f t="shared" ca="1" si="1"/>
        <v/>
      </c>
      <c r="F18" s="1745"/>
      <c r="G18" s="1745"/>
      <c r="H18" s="1745"/>
      <c r="I18" s="1745"/>
      <c r="J18" s="1746"/>
      <c r="K18" s="843"/>
      <c r="L18" s="818"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19"/>
      <c r="N18" s="818"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19"/>
      <c r="P18" s="818"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19"/>
      <c r="R18" s="820"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3"/>
      <c r="T18" s="818"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3"/>
      <c r="V18" s="821"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5" t="e">
        <f ca="1">IF(MATCH(LEFT(E$12,5),'SPA Elements and Indicators'!A:A,0)+ROW()-16&lt;MATCH(LEFT(INDIRECT("'Lookup'!B"&amp;MATCH(E$12,Lookup!B:B,0)+1),5),'SPA Elements and Indicators'!A:A,0),INDIRECT("'SPA Elements and Indicators'!B"&amp;MATCH(LEFT(E$12,5),'SPA Elements and Indicators'!A:A,0)+ROW()-15),"")</f>
        <v>#N/A</v>
      </c>
      <c r="X18" s="305" t="e">
        <f ca="1">IF(EXACT(INDIRECT("'Custom SPA Indicators'!B"&amp;MATCH(LEFT(E$12,5),'Custom SPA Indicators'!A:A,0)+ROW()-Y18),Y$1),"",Z18)</f>
        <v>#N/A</v>
      </c>
      <c r="Y18" s="839"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4"/>
      <c r="C19" s="855"/>
      <c r="D19" s="866" t="str">
        <f t="shared" ca="1" si="0"/>
        <v/>
      </c>
      <c r="E19" s="1744" t="str">
        <f t="shared" ca="1" si="1"/>
        <v/>
      </c>
      <c r="F19" s="1745"/>
      <c r="G19" s="1745"/>
      <c r="H19" s="1745"/>
      <c r="I19" s="1745"/>
      <c r="J19" s="1746"/>
      <c r="K19" s="844"/>
      <c r="L19" s="818"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19"/>
      <c r="N19" s="818"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19"/>
      <c r="P19" s="818"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19"/>
      <c r="R19" s="820"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3"/>
      <c r="T19" s="818"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3"/>
      <c r="V19" s="821"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5" t="e">
        <f ca="1">IF(MATCH(LEFT(E$12,5),'SPA Elements and Indicators'!A:A,0)+ROW()-16&lt;MATCH(LEFT(INDIRECT("'Lookup'!B"&amp;MATCH(E$12,Lookup!B:B,0)+1),5),'SPA Elements and Indicators'!A:A,0),INDIRECT("'SPA Elements and Indicators'!B"&amp;MATCH(LEFT(E$12,5),'SPA Elements and Indicators'!A:A,0)+ROW()-15),"")</f>
        <v>#N/A</v>
      </c>
      <c r="X19" s="305" t="e">
        <f ca="1">IF(EXACT(INDIRECT("'Custom SPA Indicators'!B"&amp;MATCH(LEFT(E$12,5),'Custom SPA Indicators'!A:A,0)+ROW()-Y19),Y$1),"",Z19)</f>
        <v>#N/A</v>
      </c>
      <c r="Y19" s="839"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5"/>
      <c r="AB19" s="57"/>
    </row>
    <row r="20" spans="2:28" ht="62.25" customHeight="1">
      <c r="B20" s="854"/>
      <c r="C20" s="855"/>
      <c r="D20" s="866" t="str">
        <f t="shared" ca="1" si="0"/>
        <v/>
      </c>
      <c r="E20" s="1744" t="str">
        <f t="shared" ca="1" si="1"/>
        <v/>
      </c>
      <c r="F20" s="1745"/>
      <c r="G20" s="1745"/>
      <c r="H20" s="1745"/>
      <c r="I20" s="1745"/>
      <c r="J20" s="1746"/>
      <c r="K20" s="844"/>
      <c r="L20" s="818"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19"/>
      <c r="N20" s="818"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19"/>
      <c r="P20" s="818"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19"/>
      <c r="R20" s="820"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3"/>
      <c r="T20" s="818"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3"/>
      <c r="V20" s="821"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5" t="e">
        <f ca="1">IF(MATCH(LEFT(E$12,5),'SPA Elements and Indicators'!A:A,0)+ROW()-16&lt;MATCH(LEFT(INDIRECT("'Lookup'!B"&amp;MATCH(E$12,Lookup!B:B,0)+1),5),'SPA Elements and Indicators'!A:A,0),INDIRECT("'SPA Elements and Indicators'!B"&amp;MATCH(LEFT(E$12,5),'SPA Elements and Indicators'!A:A,0)+ROW()-15),"")</f>
        <v>#N/A</v>
      </c>
      <c r="X20" s="305" t="e">
        <f ca="1">IF(EXACT(INDIRECT("'Custom SPA Indicators'!B"&amp;MATCH(LEFT(E$12,5),'Custom SPA Indicators'!A:A,0)+ROW()-Y20),Y$1),"",Z20)</f>
        <v>#N/A</v>
      </c>
      <c r="Y20" s="839"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4"/>
      <c r="C21" s="855"/>
      <c r="D21" s="866" t="str">
        <f t="shared" ca="1" si="0"/>
        <v/>
      </c>
      <c r="E21" s="1744" t="str">
        <f t="shared" ca="1" si="1"/>
        <v/>
      </c>
      <c r="F21" s="1745"/>
      <c r="G21" s="1745"/>
      <c r="H21" s="1745"/>
      <c r="I21" s="1745"/>
      <c r="J21" s="1746"/>
      <c r="K21" s="844"/>
      <c r="L21" s="818"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19"/>
      <c r="N21" s="818"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19"/>
      <c r="P21" s="818"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19"/>
      <c r="R21" s="820"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3"/>
      <c r="T21" s="818"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3"/>
      <c r="V21" s="821"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5" t="e">
        <f ca="1">IF(MATCH(LEFT(E$12,5),'SPA Elements and Indicators'!A:A,0)+ROW()-16&lt;MATCH(LEFT(INDIRECT("'Lookup'!B"&amp;MATCH(E$12,Lookup!B:B,0)+1),5),'SPA Elements and Indicators'!A:A,0),INDIRECT("'SPA Elements and Indicators'!B"&amp;MATCH(LEFT(E$12,5),'SPA Elements and Indicators'!A:A,0)+ROW()-15),"")</f>
        <v>#N/A</v>
      </c>
      <c r="X21" s="305" t="e">
        <f ca="1">IF(EXACT(INDIRECT("'Custom SPA Indicators'!B"&amp;MATCH(LEFT(E$12,5),'Custom SPA Indicators'!A:A,0)+ROW()-Y21),Y$1),"",Z21)</f>
        <v>#N/A</v>
      </c>
      <c r="Y21" s="839"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4"/>
      <c r="C22" s="855"/>
      <c r="D22" s="866" t="str">
        <f t="shared" ca="1" si="0"/>
        <v/>
      </c>
      <c r="E22" s="1744" t="str">
        <f t="shared" ca="1" si="1"/>
        <v/>
      </c>
      <c r="F22" s="1745"/>
      <c r="G22" s="1745"/>
      <c r="H22" s="1745"/>
      <c r="I22" s="1745"/>
      <c r="J22" s="1746"/>
      <c r="K22" s="844"/>
      <c r="L22" s="818"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19"/>
      <c r="N22" s="818"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19"/>
      <c r="P22" s="818"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19"/>
      <c r="R22" s="820"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3"/>
      <c r="T22" s="818"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3"/>
      <c r="V22" s="821"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5" t="e">
        <f ca="1">IF(MATCH(LEFT(E$12,5),'SPA Elements and Indicators'!A:A,0)+ROW()-16&lt;MATCH(LEFT(INDIRECT("'Lookup'!B"&amp;MATCH(E$12,Lookup!B:B,0)+1),5),'SPA Elements and Indicators'!A:A,0),INDIRECT("'SPA Elements and Indicators'!B"&amp;MATCH(LEFT(E$12,5),'SPA Elements and Indicators'!A:A,0)+ROW()-15),"")</f>
        <v>#N/A</v>
      </c>
      <c r="X22" s="305" t="e">
        <f ca="1">IF(EXACT(INDIRECT("'Custom SPA Indicators'!B"&amp;MATCH(LEFT(E$12,5),'Custom SPA Indicators'!A:A,0)+ROW()-Y22),Y$1),"",Z22)</f>
        <v>#N/A</v>
      </c>
      <c r="Y22" s="839"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4"/>
      <c r="C23" s="855"/>
      <c r="D23" s="866" t="str">
        <f t="shared" ca="1" si="0"/>
        <v/>
      </c>
      <c r="E23" s="1744" t="str">
        <f t="shared" ca="1" si="1"/>
        <v/>
      </c>
      <c r="F23" s="1745"/>
      <c r="G23" s="1745"/>
      <c r="H23" s="1745"/>
      <c r="I23" s="1745"/>
      <c r="J23" s="1746"/>
      <c r="K23" s="844"/>
      <c r="L23" s="818"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19"/>
      <c r="N23" s="818"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19"/>
      <c r="P23" s="818"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19"/>
      <c r="R23" s="820"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3"/>
      <c r="T23" s="818"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3"/>
      <c r="V23" s="821"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5" t="e">
        <f ca="1">IF(MATCH(LEFT(E$12,5),'SPA Elements and Indicators'!A:A,0)+ROW()-16&lt;MATCH(LEFT(INDIRECT("'Lookup'!B"&amp;MATCH(E$12,Lookup!B:B,0)+1),5),'SPA Elements and Indicators'!A:A,0),INDIRECT("'SPA Elements and Indicators'!B"&amp;MATCH(LEFT(E$12,5),'SPA Elements and Indicators'!A:A,0)+ROW()-15),"")</f>
        <v>#N/A</v>
      </c>
      <c r="X23" s="305" t="e">
        <f ca="1">IF(EXACT(INDIRECT("'Custom SPA Indicators'!B"&amp;MATCH(LEFT(E$12,5),'Custom SPA Indicators'!A:A,0)+ROW()-Y23),Y$1),"",Z23)</f>
        <v>#N/A</v>
      </c>
      <c r="Y23" s="839"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4"/>
      <c r="C24" s="855"/>
      <c r="D24" s="866" t="str">
        <f t="shared" ca="1" si="0"/>
        <v/>
      </c>
      <c r="E24" s="1744" t="str">
        <f t="shared" ca="1" si="1"/>
        <v/>
      </c>
      <c r="F24" s="1745"/>
      <c r="G24" s="1745"/>
      <c r="H24" s="1745"/>
      <c r="I24" s="1745"/>
      <c r="J24" s="1746"/>
      <c r="K24" s="844"/>
      <c r="L24" s="818"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19"/>
      <c r="N24" s="818"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19"/>
      <c r="P24" s="818"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19"/>
      <c r="R24" s="820"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3"/>
      <c r="T24" s="818"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3"/>
      <c r="V24" s="821"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5" t="e">
        <f ca="1">IF(MATCH(LEFT(E$12,5),'SPA Elements and Indicators'!A:A,0)+ROW()-16&lt;MATCH(LEFT(INDIRECT("'Lookup'!B"&amp;MATCH(E$12,Lookup!B:B,0)+1),5),'SPA Elements and Indicators'!A:A,0),INDIRECT("'SPA Elements and Indicators'!B"&amp;MATCH(LEFT(E$12,5),'SPA Elements and Indicators'!A:A,0)+ROW()-15),"")</f>
        <v>#N/A</v>
      </c>
      <c r="X24" s="305" t="e">
        <f ca="1">IF(EXACT(INDIRECT("'Custom SPA Indicators'!B"&amp;MATCH(LEFT(E$12,5),'Custom SPA Indicators'!A:A,0)+ROW()-Y24),Y$1),"",Z24)</f>
        <v>#N/A</v>
      </c>
      <c r="Y24" s="839"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4"/>
      <c r="C25" s="855"/>
      <c r="D25" s="866" t="str">
        <f t="shared" ca="1" si="0"/>
        <v/>
      </c>
      <c r="E25" s="1744" t="str">
        <f t="shared" ca="1" si="1"/>
        <v/>
      </c>
      <c r="F25" s="1745"/>
      <c r="G25" s="1745"/>
      <c r="H25" s="1745"/>
      <c r="I25" s="1745"/>
      <c r="J25" s="1746"/>
      <c r="K25" s="844"/>
      <c r="L25" s="818"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19"/>
      <c r="N25" s="818"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19"/>
      <c r="P25" s="818"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19"/>
      <c r="R25" s="820"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3"/>
      <c r="T25" s="818"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3"/>
      <c r="V25" s="821"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5" t="e">
        <f ca="1">IF(MATCH(LEFT(E$12,5),'SPA Elements and Indicators'!A:A,0)+ROW()-16&lt;MATCH(LEFT(INDIRECT("'Lookup'!B"&amp;MATCH(E$12,Lookup!B:B,0)+1),5),'SPA Elements and Indicators'!A:A,0),INDIRECT("'SPA Elements and Indicators'!B"&amp;MATCH(LEFT(E$12,5),'SPA Elements and Indicators'!A:A,0)+ROW()-15),"")</f>
        <v>#N/A</v>
      </c>
      <c r="X25" s="305" t="e">
        <f ca="1">IF(EXACT(INDIRECT("'Custom SPA Indicators'!B"&amp;MATCH(LEFT(E$12,5),'Custom SPA Indicators'!A:A,0)+ROW()-Y25),Y$1),"",Z25)</f>
        <v>#N/A</v>
      </c>
      <c r="Y25" s="839"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4"/>
      <c r="C26" s="855"/>
      <c r="D26" s="866" t="str">
        <f t="shared" ca="1" si="0"/>
        <v/>
      </c>
      <c r="E26" s="1744" t="str">
        <f t="shared" ca="1" si="1"/>
        <v/>
      </c>
      <c r="F26" s="1745"/>
      <c r="G26" s="1745"/>
      <c r="H26" s="1745"/>
      <c r="I26" s="1745"/>
      <c r="J26" s="1746"/>
      <c r="K26" s="844"/>
      <c r="L26" s="818"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19"/>
      <c r="N26" s="818"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19"/>
      <c r="P26" s="818"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19"/>
      <c r="R26" s="820"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3"/>
      <c r="T26" s="818"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3"/>
      <c r="V26" s="821"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5" t="e">
        <f ca="1">IF(MATCH(LEFT(E$12,5),'SPA Elements and Indicators'!A:A,0)+ROW()-16&lt;MATCH(LEFT(INDIRECT("'Lookup'!B"&amp;MATCH(E$12,Lookup!B:B,0)+1),5),'SPA Elements and Indicators'!A:A,0),INDIRECT("'SPA Elements and Indicators'!B"&amp;MATCH(LEFT(E$12,5),'SPA Elements and Indicators'!A:A,0)+ROW()-15),"")</f>
        <v>#N/A</v>
      </c>
      <c r="X26" s="305" t="e">
        <f ca="1">IF(EXACT(INDIRECT("'Custom SPA Indicators'!B"&amp;MATCH(LEFT(E$12,5),'Custom SPA Indicators'!A:A,0)+ROW()-Y26),Y$1),"",Z26)</f>
        <v>#N/A</v>
      </c>
      <c r="Y26" s="839"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4"/>
      <c r="C27" s="855"/>
      <c r="D27" s="866" t="str">
        <f t="shared" ca="1" si="0"/>
        <v/>
      </c>
      <c r="E27" s="1744" t="str">
        <f t="shared" ca="1" si="1"/>
        <v/>
      </c>
      <c r="F27" s="1745"/>
      <c r="G27" s="1745"/>
      <c r="H27" s="1745"/>
      <c r="I27" s="1745"/>
      <c r="J27" s="1746"/>
      <c r="K27" s="845"/>
      <c r="L27" s="818"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2"/>
      <c r="N27" s="818"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2"/>
      <c r="P27" s="818"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2"/>
      <c r="R27" s="820"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3"/>
      <c r="T27" s="818"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3"/>
      <c r="V27" s="821"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5" t="e">
        <f ca="1">IF(MATCH(LEFT(E$12,5),'SPA Elements and Indicators'!A:A,0)+ROW()-16&lt;MATCH(LEFT(INDIRECT("'Lookup'!B"&amp;MATCH(E$12,Lookup!B:B,0)+1),5),'SPA Elements and Indicators'!A:A,0),INDIRECT("'SPA Elements and Indicators'!B"&amp;MATCH(LEFT(E$12,5),'SPA Elements and Indicators'!A:A,0)+ROW()-15),"")</f>
        <v>#N/A</v>
      </c>
      <c r="X27" s="305" t="e">
        <f ca="1">IF(EXACT(INDIRECT("'Custom SPA Indicators'!B"&amp;MATCH(LEFT(E$12,5),'Custom SPA Indicators'!A:A,0)+ROW()-Y27),Y$1),"",Z27)</f>
        <v>#N/A</v>
      </c>
      <c r="Y27" s="839"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4"/>
      <c r="C28" s="855"/>
      <c r="D28" s="866" t="str">
        <f t="shared" ca="1" si="0"/>
        <v/>
      </c>
      <c r="E28" s="1744" t="str">
        <f t="shared" ca="1" si="1"/>
        <v/>
      </c>
      <c r="F28" s="1745"/>
      <c r="G28" s="1745"/>
      <c r="H28" s="1745"/>
      <c r="I28" s="1745"/>
      <c r="J28" s="1746"/>
      <c r="K28" s="845"/>
      <c r="L28" s="818"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2"/>
      <c r="N28" s="818"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2"/>
      <c r="P28" s="818"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2"/>
      <c r="R28" s="820"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3"/>
      <c r="T28" s="818"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3"/>
      <c r="V28" s="821"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5" t="e">
        <f ca="1">IF(MATCH(LEFT(E$12,5),'SPA Elements and Indicators'!A:A,0)+ROW()-16&lt;MATCH(LEFT(INDIRECT("'Lookup'!B"&amp;MATCH(E$12,Lookup!B:B,0)+1),5),'SPA Elements and Indicators'!A:A,0),INDIRECT("'SPA Elements and Indicators'!B"&amp;MATCH(LEFT(E$12,5),'SPA Elements and Indicators'!A:A,0)+ROW()-15),"")</f>
        <v>#N/A</v>
      </c>
      <c r="X28" s="305" t="e">
        <f ca="1">IF(EXACT(INDIRECT("'Custom SPA Indicators'!B"&amp;MATCH(LEFT(E$12,5),'Custom SPA Indicators'!A:A,0)+ROW()-Y28),Y$1),"",Z28)</f>
        <v>#N/A</v>
      </c>
      <c r="Y28" s="839"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4"/>
      <c r="C29" s="855"/>
      <c r="D29" s="866" t="str">
        <f t="shared" ca="1" si="0"/>
        <v/>
      </c>
      <c r="E29" s="1744" t="str">
        <f t="shared" ca="1" si="1"/>
        <v/>
      </c>
      <c r="F29" s="1745"/>
      <c r="G29" s="1745"/>
      <c r="H29" s="1745"/>
      <c r="I29" s="1745"/>
      <c r="J29" s="1746"/>
      <c r="K29" s="845"/>
      <c r="L29" s="818"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2"/>
      <c r="N29" s="818"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2"/>
      <c r="P29" s="818"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2"/>
      <c r="R29" s="820"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3"/>
      <c r="T29" s="818"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3"/>
      <c r="V29" s="821"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5" t="e">
        <f ca="1">IF(MATCH(LEFT(E$12,5),'SPA Elements and Indicators'!A:A,0)+ROW()-16&lt;MATCH(LEFT(INDIRECT("'Lookup'!B"&amp;MATCH(E$12,Lookup!B:B,0)+1),5),'SPA Elements and Indicators'!A:A,0),INDIRECT("'SPA Elements and Indicators'!B"&amp;MATCH(LEFT(E$12,5),'SPA Elements and Indicators'!A:A,0)+ROW()-15),"")</f>
        <v>#N/A</v>
      </c>
      <c r="X29" s="305" t="e">
        <f ca="1">IF(EXACT(INDIRECT("'Custom SPA Indicators'!B"&amp;MATCH(LEFT(E$12,5),'Custom SPA Indicators'!A:A,0)+ROW()-Y29),Y$1),"",Z29)</f>
        <v>#N/A</v>
      </c>
      <c r="Y29" s="839"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4"/>
      <c r="C30" s="855"/>
      <c r="D30" s="866" t="str">
        <f t="shared" ca="1" si="0"/>
        <v/>
      </c>
      <c r="E30" s="1744" t="str">
        <f t="shared" ca="1" si="1"/>
        <v/>
      </c>
      <c r="F30" s="1745"/>
      <c r="G30" s="1745"/>
      <c r="H30" s="1745"/>
      <c r="I30" s="1745"/>
      <c r="J30" s="1746"/>
      <c r="K30" s="845"/>
      <c r="L30" s="818"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2"/>
      <c r="N30" s="818"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2"/>
      <c r="P30" s="818"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2"/>
      <c r="R30" s="820"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3"/>
      <c r="T30" s="818"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3"/>
      <c r="V30" s="821"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5" t="e">
        <f ca="1">IF(MATCH(LEFT(E$12,5),'SPA Elements and Indicators'!A:A,0)+ROW()-16&lt;MATCH(LEFT(INDIRECT("'Lookup'!B"&amp;MATCH(E$12,Lookup!B:B,0)+1),5),'SPA Elements and Indicators'!A:A,0),INDIRECT("'SPA Elements and Indicators'!B"&amp;MATCH(LEFT(E$12,5),'SPA Elements and Indicators'!A:A,0)+ROW()-15),"")</f>
        <v>#N/A</v>
      </c>
      <c r="X30" s="305" t="e">
        <f ca="1">IF(EXACT(INDIRECT("'Custom SPA Indicators'!B"&amp;MATCH(LEFT(E$12,5),'Custom SPA Indicators'!A:A,0)+ROW()-Y30),Y$1),"",Z30)</f>
        <v>#N/A</v>
      </c>
      <c r="Y30" s="839"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4"/>
      <c r="C31" s="855"/>
      <c r="D31" s="866" t="str">
        <f t="shared" ca="1" si="0"/>
        <v/>
      </c>
      <c r="E31" s="1744" t="str">
        <f t="shared" ca="1" si="1"/>
        <v/>
      </c>
      <c r="F31" s="1745"/>
      <c r="G31" s="1745"/>
      <c r="H31" s="1745"/>
      <c r="I31" s="1745"/>
      <c r="J31" s="1746"/>
      <c r="K31" s="845"/>
      <c r="L31" s="818"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2"/>
      <c r="N31" s="818"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2"/>
      <c r="P31" s="818"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2"/>
      <c r="R31" s="820"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3"/>
      <c r="T31" s="818"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3"/>
      <c r="V31" s="821"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5" t="e">
        <f ca="1">IF(MATCH(LEFT(E$12,5),'SPA Elements and Indicators'!A:A,0)+ROW()-16&lt;MATCH(LEFT(INDIRECT("'Lookup'!B"&amp;MATCH(E$12,Lookup!B:B,0)+1),5),'SPA Elements and Indicators'!A:A,0),INDIRECT("'SPA Elements and Indicators'!B"&amp;MATCH(LEFT(E$12,5),'SPA Elements and Indicators'!A:A,0)+ROW()-15),"")</f>
        <v>#N/A</v>
      </c>
      <c r="X31" s="305" t="e">
        <f ca="1">IF(EXACT(INDIRECT("'Custom SPA Indicators'!B"&amp;MATCH(LEFT(E$12,5),'Custom SPA Indicators'!A:A,0)+ROW()-Y31),Y$1),"",Z31)</f>
        <v>#N/A</v>
      </c>
      <c r="Y31" s="839"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4"/>
      <c r="C32" s="855"/>
      <c r="D32" s="866" t="str">
        <f t="shared" ca="1" si="0"/>
        <v/>
      </c>
      <c r="E32" s="1744" t="str">
        <f t="shared" ca="1" si="1"/>
        <v/>
      </c>
      <c r="F32" s="1745"/>
      <c r="G32" s="1745"/>
      <c r="H32" s="1745"/>
      <c r="I32" s="1745"/>
      <c r="J32" s="1746"/>
      <c r="K32" s="845"/>
      <c r="L32" s="818"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2"/>
      <c r="N32" s="818"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2"/>
      <c r="P32" s="818"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2"/>
      <c r="R32" s="820"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3"/>
      <c r="T32" s="818"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3"/>
      <c r="V32" s="821"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5" t="e">
        <f ca="1">IF(MATCH(LEFT(E$12,5),'SPA Elements and Indicators'!A:A,0)+ROW()-16&lt;MATCH(LEFT(INDIRECT("'Lookup'!B"&amp;MATCH(E$12,Lookup!B:B,0)+1),5),'SPA Elements and Indicators'!A:A,0),INDIRECT("'SPA Elements and Indicators'!B"&amp;MATCH(LEFT(E$12,5),'SPA Elements and Indicators'!A:A,0)+ROW()-15),"")</f>
        <v>#N/A</v>
      </c>
      <c r="X32" s="305" t="e">
        <f ca="1">IF(EXACT(INDIRECT("'Custom SPA Indicators'!B"&amp;MATCH(LEFT(E$12,5),'Custom SPA Indicators'!A:A,0)+ROW()-Y32),Y$1),"",Z32)</f>
        <v>#N/A</v>
      </c>
      <c r="Y32" s="839"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5" thickBot="1">
      <c r="B33" s="854"/>
      <c r="C33" s="867"/>
      <c r="D33" s="868"/>
      <c r="E33" s="868"/>
      <c r="F33" s="868"/>
      <c r="G33" s="868"/>
      <c r="H33" s="868"/>
      <c r="I33" s="868"/>
      <c r="J33" s="868"/>
      <c r="K33" s="868"/>
      <c r="L33" s="868"/>
      <c r="M33" s="868"/>
      <c r="N33" s="868"/>
      <c r="O33" s="868"/>
      <c r="P33" s="868"/>
      <c r="Q33" s="868"/>
      <c r="R33" s="868"/>
      <c r="S33" s="868"/>
      <c r="T33" s="868"/>
      <c r="U33" s="868"/>
      <c r="V33" s="868"/>
      <c r="W33" s="868"/>
      <c r="X33" s="876"/>
      <c r="Y33" s="877"/>
      <c r="Z33" s="57"/>
      <c r="AA33" s="57"/>
      <c r="AB33" s="57"/>
    </row>
    <row r="34" spans="2:28">
      <c r="D34" s="854"/>
      <c r="E34" s="854"/>
      <c r="F34" s="854"/>
      <c r="G34" s="854"/>
      <c r="H34" s="854"/>
      <c r="I34" s="854"/>
      <c r="J34" s="854"/>
      <c r="K34" s="854"/>
      <c r="L34" s="854"/>
      <c r="M34" s="854"/>
      <c r="N34" s="854"/>
      <c r="O34" s="854"/>
      <c r="P34" s="854"/>
      <c r="Q34" s="854"/>
      <c r="R34" s="854"/>
      <c r="S34" s="854"/>
      <c r="T34" s="854"/>
      <c r="U34" s="854"/>
      <c r="V34" s="854"/>
      <c r="W34" s="854"/>
      <c r="X34" s="854"/>
      <c r="Y34" s="854"/>
    </row>
    <row r="35" spans="2:28">
      <c r="D35" s="854"/>
      <c r="E35" s="854"/>
      <c r="F35" s="854"/>
      <c r="G35" s="854"/>
      <c r="H35" s="854"/>
      <c r="I35" s="854"/>
      <c r="J35" s="854"/>
      <c r="K35" s="854"/>
      <c r="L35" s="854"/>
      <c r="M35" s="854"/>
      <c r="N35" s="854"/>
      <c r="O35" s="854"/>
      <c r="P35" s="854"/>
      <c r="Q35" s="854"/>
      <c r="R35" s="854"/>
      <c r="S35" s="854"/>
      <c r="T35" s="854"/>
      <c r="U35" s="854"/>
      <c r="V35" s="854"/>
      <c r="W35" s="854"/>
      <c r="X35" s="854"/>
      <c r="Y35" s="854"/>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0"/>
  <sheetViews>
    <sheetView zoomScaleSheetLayoutView="90" workbookViewId="0">
      <selection activeCell="D29" sqref="D29:K29"/>
    </sheetView>
  </sheetViews>
  <sheetFormatPr baseColWidth="10" defaultColWidth="9.1640625" defaultRowHeight="12" x14ac:dyDescent="0"/>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0" thickBot="1">
      <c r="A2" s="930"/>
      <c r="B2" s="1732" t="s">
        <v>1456</v>
      </c>
      <c r="C2" s="1733"/>
      <c r="D2" s="1733"/>
      <c r="E2" s="1733"/>
      <c r="F2" s="1733"/>
      <c r="G2" s="1733"/>
      <c r="H2" s="1733"/>
      <c r="I2" s="1733"/>
      <c r="J2" s="1733"/>
      <c r="K2" s="1733"/>
      <c r="L2" s="1733"/>
      <c r="M2" s="1733"/>
      <c r="N2" s="856"/>
      <c r="O2" s="930"/>
      <c r="P2" s="930"/>
      <c r="Q2" s="930"/>
      <c r="R2" s="930"/>
      <c r="S2" s="930"/>
      <c r="T2" s="930"/>
      <c r="U2" s="930"/>
      <c r="V2" s="930"/>
      <c r="W2" s="930"/>
      <c r="X2" s="930"/>
      <c r="Y2" s="856"/>
    </row>
    <row r="3" spans="1:25" ht="19.5" customHeight="1" thickBot="1">
      <c r="B3" s="1787" t="s">
        <v>1860</v>
      </c>
      <c r="C3" s="1788"/>
      <c r="D3" s="1788"/>
      <c r="E3" s="1788"/>
      <c r="F3" s="1788"/>
      <c r="G3" s="1788"/>
      <c r="H3" s="1788"/>
      <c r="I3" s="1788"/>
      <c r="J3" s="1788"/>
      <c r="K3" s="1788"/>
      <c r="L3" s="1788"/>
      <c r="M3" s="1789"/>
      <c r="N3" s="933"/>
      <c r="O3" s="930"/>
      <c r="P3" s="930"/>
      <c r="Q3" s="930"/>
      <c r="R3" s="930"/>
      <c r="S3" s="930"/>
      <c r="T3" s="930"/>
      <c r="U3" s="930"/>
      <c r="V3" s="930"/>
      <c r="W3" s="930"/>
      <c r="X3" s="930"/>
      <c r="Y3" s="947"/>
    </row>
    <row r="4" spans="1:25" ht="14">
      <c r="B4" s="855"/>
      <c r="C4" s="856"/>
      <c r="D4" s="856"/>
      <c r="E4" s="856"/>
      <c r="F4" s="856"/>
      <c r="G4" s="856"/>
      <c r="H4" s="856"/>
      <c r="I4" s="856"/>
      <c r="J4" s="856"/>
      <c r="K4" s="856"/>
      <c r="L4" s="856"/>
      <c r="M4" s="857"/>
      <c r="N4" s="856"/>
      <c r="O4" s="930"/>
      <c r="P4" s="930"/>
      <c r="Q4" s="930"/>
      <c r="R4" s="930"/>
      <c r="S4" s="930"/>
      <c r="T4" s="930"/>
      <c r="U4" s="930"/>
      <c r="V4" s="930"/>
      <c r="W4" s="930"/>
      <c r="X4" s="930"/>
      <c r="Y4" s="856"/>
    </row>
    <row r="5" spans="1:25" ht="15" customHeight="1">
      <c r="B5" s="855"/>
      <c r="C5" s="1807" t="s">
        <v>1452</v>
      </c>
      <c r="D5" s="1807"/>
      <c r="E5" s="1807"/>
      <c r="F5" s="1807"/>
      <c r="G5" s="1807"/>
      <c r="H5" s="1807"/>
      <c r="I5" s="1807"/>
      <c r="J5" s="1807"/>
      <c r="K5" s="1807"/>
      <c r="L5" s="1807"/>
      <c r="M5" s="893"/>
      <c r="N5" s="934"/>
      <c r="O5" s="930"/>
      <c r="P5" s="930"/>
      <c r="Q5" s="930"/>
      <c r="R5" s="930"/>
      <c r="S5" s="930"/>
      <c r="T5" s="930"/>
      <c r="U5" s="930"/>
      <c r="V5" s="930"/>
      <c r="W5" s="930"/>
      <c r="X5" s="930"/>
      <c r="Y5" s="856"/>
    </row>
    <row r="6" spans="1:25" ht="14">
      <c r="B6" s="855"/>
      <c r="C6" s="1807"/>
      <c r="D6" s="1807"/>
      <c r="E6" s="1807"/>
      <c r="F6" s="1807"/>
      <c r="G6" s="1807"/>
      <c r="H6" s="1807"/>
      <c r="I6" s="1807"/>
      <c r="J6" s="1807"/>
      <c r="K6" s="1807"/>
      <c r="L6" s="1807"/>
      <c r="M6" s="893"/>
      <c r="N6" s="934"/>
      <c r="O6" s="930"/>
      <c r="P6" s="930"/>
      <c r="Q6" s="930"/>
      <c r="R6" s="930"/>
      <c r="S6" s="930"/>
      <c r="T6" s="930"/>
      <c r="U6" s="930"/>
      <c r="V6" s="930"/>
      <c r="W6" s="930"/>
      <c r="X6" s="930"/>
      <c r="Y6" s="856"/>
    </row>
    <row r="7" spans="1:25" ht="14">
      <c r="B7" s="855"/>
      <c r="C7" s="1807"/>
      <c r="D7" s="1807"/>
      <c r="E7" s="1807"/>
      <c r="F7" s="1807"/>
      <c r="G7" s="1807"/>
      <c r="H7" s="1807"/>
      <c r="I7" s="1807"/>
      <c r="J7" s="1807"/>
      <c r="K7" s="1807"/>
      <c r="L7" s="1807"/>
      <c r="M7" s="893"/>
      <c r="N7" s="934"/>
      <c r="O7" s="930"/>
      <c r="Q7" s="930"/>
      <c r="R7" s="930"/>
      <c r="S7" s="930"/>
      <c r="T7" s="930"/>
      <c r="U7" s="930"/>
      <c r="V7" s="930"/>
      <c r="W7" s="930"/>
      <c r="X7" s="930"/>
      <c r="Y7" s="856"/>
    </row>
    <row r="8" spans="1:25" ht="14">
      <c r="B8" s="855"/>
      <c r="C8" s="1807"/>
      <c r="D8" s="1807"/>
      <c r="E8" s="1807"/>
      <c r="F8" s="1807"/>
      <c r="G8" s="1807"/>
      <c r="H8" s="1807"/>
      <c r="I8" s="1807"/>
      <c r="J8" s="1807"/>
      <c r="K8" s="1807"/>
      <c r="L8" s="1807"/>
      <c r="M8" s="893"/>
      <c r="N8" s="934"/>
      <c r="O8" s="930"/>
      <c r="P8" s="930"/>
      <c r="Q8" s="930"/>
      <c r="R8" s="930"/>
      <c r="S8" s="930"/>
      <c r="T8" s="930"/>
      <c r="U8" s="930"/>
      <c r="V8" s="930"/>
      <c r="W8" s="930"/>
      <c r="X8" s="930"/>
      <c r="Y8" s="856"/>
    </row>
    <row r="9" spans="1:25" ht="14">
      <c r="B9" s="855"/>
      <c r="C9" s="1807"/>
      <c r="D9" s="1807"/>
      <c r="E9" s="1807"/>
      <c r="F9" s="1807"/>
      <c r="G9" s="1807"/>
      <c r="H9" s="1807"/>
      <c r="I9" s="1807"/>
      <c r="J9" s="1807"/>
      <c r="K9" s="1807"/>
      <c r="L9" s="1807"/>
      <c r="M9" s="893"/>
      <c r="N9" s="934"/>
      <c r="O9" s="856"/>
      <c r="P9" s="856"/>
      <c r="Q9" s="856"/>
      <c r="R9" s="856"/>
      <c r="S9" s="856"/>
      <c r="T9" s="856"/>
      <c r="U9" s="856"/>
      <c r="V9" s="856"/>
      <c r="W9" s="856"/>
      <c r="X9" s="856"/>
      <c r="Y9" s="856"/>
    </row>
    <row r="10" spans="1:25" ht="14">
      <c r="B10" s="855"/>
      <c r="C10" s="1807"/>
      <c r="D10" s="1807"/>
      <c r="E10" s="1807"/>
      <c r="F10" s="1807"/>
      <c r="G10" s="1807"/>
      <c r="H10" s="1807"/>
      <c r="I10" s="1807"/>
      <c r="J10" s="1807"/>
      <c r="K10" s="1807"/>
      <c r="L10" s="1807"/>
      <c r="M10" s="857"/>
      <c r="N10" s="856"/>
      <c r="O10" s="856"/>
      <c r="P10" s="856"/>
      <c r="Q10" s="856"/>
      <c r="R10" s="856"/>
      <c r="S10" s="856"/>
      <c r="T10" s="856"/>
      <c r="U10" s="856"/>
      <c r="V10" s="856"/>
      <c r="W10" s="856"/>
      <c r="X10" s="856"/>
      <c r="Y10" s="856"/>
    </row>
    <row r="11" spans="1:25" ht="14">
      <c r="B11" s="855"/>
      <c r="C11" s="915"/>
      <c r="D11" s="915"/>
      <c r="E11" s="915"/>
      <c r="F11" s="915"/>
      <c r="G11" s="915"/>
      <c r="H11" s="915"/>
      <c r="I11" s="915"/>
      <c r="J11" s="915"/>
      <c r="K11" s="915"/>
      <c r="L11" s="915"/>
      <c r="M11" s="857"/>
      <c r="N11" s="856"/>
      <c r="O11" s="856"/>
      <c r="P11" s="856"/>
      <c r="Q11" s="856"/>
      <c r="R11" s="856"/>
      <c r="S11" s="856"/>
      <c r="T11" s="856"/>
      <c r="U11" s="856"/>
      <c r="V11" s="856"/>
      <c r="W11" s="856"/>
      <c r="X11" s="856"/>
      <c r="Y11" s="856"/>
    </row>
    <row r="12" spans="1:25" ht="15" customHeight="1">
      <c r="B12" s="892"/>
      <c r="C12" s="1807" t="s">
        <v>1358</v>
      </c>
      <c r="D12" s="1807"/>
      <c r="E12" s="1807"/>
      <c r="F12" s="1807"/>
      <c r="G12" s="1807"/>
      <c r="H12" s="1807"/>
      <c r="I12" s="1807"/>
      <c r="J12" s="1807"/>
      <c r="K12" s="1807"/>
      <c r="L12" s="1807"/>
      <c r="M12" s="940"/>
      <c r="N12" s="915"/>
      <c r="O12" s="930"/>
      <c r="P12" s="930"/>
      <c r="Q12" s="930"/>
      <c r="R12" s="930"/>
      <c r="S12" s="930"/>
      <c r="T12" s="930"/>
      <c r="U12" s="930"/>
      <c r="V12" s="930"/>
      <c r="W12" s="930"/>
      <c r="X12" s="930"/>
      <c r="Y12" s="894"/>
    </row>
    <row r="13" spans="1:25" ht="14">
      <c r="B13" s="892"/>
      <c r="C13" s="1807"/>
      <c r="D13" s="1807"/>
      <c r="E13" s="1807"/>
      <c r="F13" s="1807"/>
      <c r="G13" s="1807"/>
      <c r="H13" s="1807"/>
      <c r="I13" s="1807"/>
      <c r="J13" s="1807"/>
      <c r="K13" s="1807"/>
      <c r="L13" s="1807"/>
      <c r="M13" s="940"/>
      <c r="N13" s="915"/>
      <c r="O13" s="930"/>
      <c r="P13" s="930"/>
      <c r="Q13" s="930"/>
      <c r="R13" s="930"/>
      <c r="S13" s="930"/>
      <c r="T13" s="930"/>
      <c r="U13" s="930"/>
      <c r="V13" s="930"/>
      <c r="W13" s="930"/>
      <c r="X13" s="930"/>
      <c r="Y13" s="894"/>
    </row>
    <row r="14" spans="1:25" ht="14">
      <c r="B14" s="892"/>
      <c r="C14" s="1807"/>
      <c r="D14" s="1807"/>
      <c r="E14" s="1807"/>
      <c r="F14" s="1807"/>
      <c r="G14" s="1807"/>
      <c r="H14" s="1807"/>
      <c r="I14" s="1807"/>
      <c r="J14" s="1807"/>
      <c r="K14" s="1807"/>
      <c r="L14" s="1807"/>
      <c r="M14" s="940"/>
      <c r="N14" s="915"/>
      <c r="O14" s="930"/>
      <c r="P14" s="930"/>
      <c r="Q14" s="930"/>
      <c r="R14" s="930"/>
      <c r="S14" s="930"/>
      <c r="T14" s="930"/>
      <c r="U14" s="930"/>
      <c r="V14" s="930"/>
      <c r="W14" s="930"/>
      <c r="X14" s="930"/>
      <c r="Y14" s="894"/>
    </row>
    <row r="15" spans="1:25" ht="14">
      <c r="B15" s="892"/>
      <c r="C15" s="1807"/>
      <c r="D15" s="1807"/>
      <c r="E15" s="1807"/>
      <c r="F15" s="1807"/>
      <c r="G15" s="1807"/>
      <c r="H15" s="1807"/>
      <c r="I15" s="1807"/>
      <c r="J15" s="1807"/>
      <c r="K15" s="1807"/>
      <c r="L15" s="1807"/>
      <c r="M15" s="940"/>
      <c r="N15" s="915"/>
      <c r="O15" s="930"/>
      <c r="P15" s="930"/>
      <c r="Q15" s="930"/>
      <c r="R15" s="930"/>
      <c r="S15" s="930"/>
      <c r="T15" s="930"/>
      <c r="U15" s="930"/>
      <c r="V15" s="930"/>
      <c r="W15" s="930"/>
      <c r="X15" s="930"/>
      <c r="Y15" s="894"/>
    </row>
    <row r="16" spans="1:25" ht="14">
      <c r="B16" s="892"/>
      <c r="C16" s="1807"/>
      <c r="D16" s="1807"/>
      <c r="E16" s="1807"/>
      <c r="F16" s="1807"/>
      <c r="G16" s="1807"/>
      <c r="H16" s="1807"/>
      <c r="I16" s="1807"/>
      <c r="J16" s="1807"/>
      <c r="K16" s="1807"/>
      <c r="L16" s="1807"/>
      <c r="M16" s="940"/>
      <c r="N16" s="915"/>
      <c r="O16" s="930"/>
      <c r="P16" s="930"/>
      <c r="Q16" s="930"/>
      <c r="R16" s="930"/>
      <c r="S16" s="930"/>
      <c r="T16" s="930"/>
      <c r="U16" s="930"/>
      <c r="V16" s="930"/>
      <c r="W16" s="930"/>
      <c r="X16" s="930"/>
      <c r="Y16" s="894"/>
    </row>
    <row r="17" spans="2:25" ht="14">
      <c r="B17" s="892"/>
      <c r="C17" s="1807"/>
      <c r="D17" s="1807"/>
      <c r="E17" s="1807"/>
      <c r="F17" s="1807"/>
      <c r="G17" s="1807"/>
      <c r="H17" s="1807"/>
      <c r="I17" s="1807"/>
      <c r="J17" s="1807"/>
      <c r="K17" s="1807"/>
      <c r="L17" s="1807"/>
      <c r="M17" s="940"/>
      <c r="N17" s="915"/>
      <c r="O17" s="930"/>
      <c r="P17" s="930"/>
      <c r="Q17" s="930"/>
      <c r="R17" s="930"/>
      <c r="S17" s="930"/>
      <c r="T17" s="930"/>
      <c r="U17" s="930"/>
      <c r="V17" s="930"/>
      <c r="W17" s="930"/>
      <c r="X17" s="930"/>
      <c r="Y17" s="894"/>
    </row>
    <row r="18" spans="2:25" ht="14">
      <c r="B18" s="892"/>
      <c r="C18" s="1807"/>
      <c r="D18" s="1807"/>
      <c r="E18" s="1807"/>
      <c r="F18" s="1807"/>
      <c r="G18" s="1807"/>
      <c r="H18" s="1807"/>
      <c r="I18" s="1807"/>
      <c r="J18" s="1807"/>
      <c r="K18" s="1807"/>
      <c r="L18" s="1807"/>
      <c r="M18" s="940"/>
      <c r="N18" s="915"/>
      <c r="O18" s="915"/>
      <c r="P18" s="915"/>
      <c r="Q18" s="915"/>
      <c r="R18" s="915"/>
      <c r="S18" s="915"/>
      <c r="T18" s="915"/>
      <c r="U18" s="915"/>
      <c r="V18" s="915"/>
      <c r="W18" s="915"/>
      <c r="X18" s="915"/>
      <c r="Y18" s="894"/>
    </row>
    <row r="19" spans="2:25" ht="14">
      <c r="B19" s="892"/>
      <c r="C19" s="1807"/>
      <c r="D19" s="1807"/>
      <c r="E19" s="1807"/>
      <c r="F19" s="1807"/>
      <c r="G19" s="1807"/>
      <c r="H19" s="1807"/>
      <c r="I19" s="1807"/>
      <c r="J19" s="1807"/>
      <c r="K19" s="1807"/>
      <c r="L19" s="1807"/>
      <c r="M19" s="940"/>
      <c r="N19" s="930"/>
      <c r="O19" s="915"/>
      <c r="P19" s="915"/>
      <c r="Q19" s="915"/>
      <c r="R19" s="915"/>
      <c r="S19" s="915"/>
      <c r="T19" s="915"/>
      <c r="U19" s="915"/>
      <c r="V19" s="915"/>
      <c r="W19" s="915"/>
      <c r="X19" s="915"/>
      <c r="Y19" s="894"/>
    </row>
    <row r="20" spans="2:25" ht="14">
      <c r="B20" s="892"/>
      <c r="C20" s="915"/>
      <c r="D20" s="915"/>
      <c r="E20" s="915"/>
      <c r="F20" s="915"/>
      <c r="G20" s="915"/>
      <c r="H20" s="915"/>
      <c r="I20" s="915"/>
      <c r="J20" s="915"/>
      <c r="K20" s="915"/>
      <c r="L20" s="915"/>
      <c r="M20" s="940"/>
      <c r="N20" s="930"/>
      <c r="O20" s="915"/>
      <c r="P20" s="915"/>
      <c r="Q20" s="915"/>
      <c r="R20" s="915"/>
      <c r="S20" s="915"/>
      <c r="T20" s="915"/>
      <c r="U20" s="915"/>
      <c r="V20" s="915"/>
      <c r="W20" s="915"/>
      <c r="X20" s="915"/>
      <c r="Y20" s="894"/>
    </row>
    <row r="21" spans="2:25" ht="15" customHeight="1">
      <c r="B21" s="892"/>
      <c r="C21" s="1807" t="s">
        <v>1453</v>
      </c>
      <c r="D21" s="1807"/>
      <c r="E21" s="1807"/>
      <c r="F21" s="1807"/>
      <c r="G21" s="1807"/>
      <c r="H21" s="1807"/>
      <c r="I21" s="1807"/>
      <c r="J21" s="1807"/>
      <c r="K21" s="1807"/>
      <c r="L21" s="1807"/>
      <c r="M21" s="940"/>
      <c r="N21" s="915"/>
      <c r="O21" s="915"/>
      <c r="P21" s="915"/>
      <c r="Q21" s="915"/>
      <c r="R21" s="915"/>
      <c r="S21" s="915"/>
      <c r="T21" s="915"/>
      <c r="U21" s="915"/>
      <c r="V21" s="915"/>
      <c r="W21" s="915"/>
      <c r="X21" s="915"/>
      <c r="Y21" s="894"/>
    </row>
    <row r="22" spans="2:25" ht="14">
      <c r="B22" s="892"/>
      <c r="C22" s="1807"/>
      <c r="D22" s="1807"/>
      <c r="E22" s="1807"/>
      <c r="F22" s="1807"/>
      <c r="G22" s="1807"/>
      <c r="H22" s="1807"/>
      <c r="I22" s="1807"/>
      <c r="J22" s="1807"/>
      <c r="K22" s="1807"/>
      <c r="L22" s="1807"/>
      <c r="M22" s="940"/>
      <c r="N22" s="915"/>
      <c r="O22" s="894"/>
      <c r="P22" s="894"/>
      <c r="Q22" s="894"/>
      <c r="R22" s="894"/>
      <c r="S22" s="894"/>
      <c r="T22" s="894"/>
      <c r="U22" s="894"/>
      <c r="V22" s="894"/>
      <c r="W22" s="894"/>
      <c r="X22" s="894"/>
      <c r="Y22" s="894"/>
    </row>
    <row r="23" spans="2:25" ht="13">
      <c r="B23" s="920"/>
      <c r="C23" s="1807"/>
      <c r="D23" s="1807"/>
      <c r="E23" s="1807"/>
      <c r="F23" s="1807"/>
      <c r="G23" s="1807"/>
      <c r="H23" s="1807"/>
      <c r="I23" s="1807"/>
      <c r="J23" s="1807"/>
      <c r="K23" s="1807"/>
      <c r="L23" s="1807"/>
      <c r="M23" s="922"/>
      <c r="N23" s="921"/>
      <c r="O23" s="921"/>
      <c r="P23" s="921"/>
      <c r="Q23" s="921"/>
      <c r="R23" s="921"/>
      <c r="S23" s="921"/>
      <c r="T23" s="921"/>
      <c r="U23" s="921"/>
      <c r="V23" s="921"/>
      <c r="W23" s="921"/>
      <c r="X23" s="921"/>
      <c r="Y23" s="921"/>
    </row>
    <row r="24" spans="2:25" ht="13">
      <c r="B24" s="920"/>
      <c r="C24" s="915"/>
      <c r="D24" s="915"/>
      <c r="E24" s="915"/>
      <c r="F24" s="915"/>
      <c r="G24" s="915"/>
      <c r="H24" s="915"/>
      <c r="I24" s="915"/>
      <c r="J24" s="915"/>
      <c r="K24" s="915"/>
      <c r="L24" s="915"/>
      <c r="M24" s="922"/>
      <c r="N24" s="921"/>
      <c r="O24" s="921"/>
      <c r="P24" s="921"/>
      <c r="Q24" s="921"/>
      <c r="R24" s="921"/>
      <c r="S24" s="921"/>
      <c r="T24" s="921"/>
      <c r="U24" s="921"/>
      <c r="V24" s="921"/>
      <c r="W24" s="921"/>
      <c r="X24" s="921"/>
      <c r="Y24" s="921"/>
    </row>
    <row r="25" spans="2:25" ht="12.75" customHeight="1">
      <c r="B25" s="895"/>
      <c r="C25" s="1808" t="s">
        <v>1359</v>
      </c>
      <c r="D25" s="1808"/>
      <c r="E25" s="1808"/>
      <c r="F25" s="1808"/>
      <c r="G25" s="1808"/>
      <c r="H25" s="1808"/>
      <c r="I25" s="1808"/>
      <c r="J25" s="1808"/>
      <c r="K25" s="1808"/>
      <c r="L25" s="1808"/>
      <c r="M25" s="941"/>
      <c r="N25" s="916"/>
      <c r="O25" s="921"/>
      <c r="P25" s="921"/>
      <c r="Q25" s="921"/>
      <c r="R25" s="921"/>
      <c r="S25" s="921"/>
      <c r="T25" s="921"/>
      <c r="U25" s="921"/>
      <c r="V25" s="921"/>
      <c r="W25" s="921"/>
      <c r="X25" s="921"/>
      <c r="Y25" s="90"/>
    </row>
    <row r="26" spans="2:25" ht="18" customHeight="1">
      <c r="B26" s="895"/>
      <c r="C26" s="1808"/>
      <c r="D26" s="1808"/>
      <c r="E26" s="1808"/>
      <c r="F26" s="1808"/>
      <c r="G26" s="1808"/>
      <c r="H26" s="1808"/>
      <c r="I26" s="1808"/>
      <c r="J26" s="1808"/>
      <c r="K26" s="1808"/>
      <c r="L26" s="1808"/>
      <c r="M26" s="941"/>
      <c r="N26" s="916"/>
      <c r="O26" s="916"/>
      <c r="P26" s="916"/>
      <c r="Q26" s="916"/>
      <c r="R26" s="916"/>
      <c r="S26" s="916"/>
      <c r="T26" s="916"/>
      <c r="U26" s="916"/>
      <c r="V26" s="916"/>
      <c r="W26" s="916"/>
      <c r="X26" s="916"/>
      <c r="Y26" s="90"/>
    </row>
    <row r="27" spans="2:25" ht="13">
      <c r="B27" s="896"/>
      <c r="C27" s="921"/>
      <c r="D27" s="921"/>
      <c r="E27" s="921"/>
      <c r="F27" s="921"/>
      <c r="G27" s="921"/>
      <c r="H27" s="921"/>
      <c r="I27" s="921"/>
      <c r="J27" s="921"/>
      <c r="K27" s="921"/>
      <c r="L27" s="921"/>
      <c r="M27" s="922"/>
      <c r="N27" s="921"/>
      <c r="O27" s="921"/>
      <c r="P27" s="921"/>
      <c r="Q27" s="921"/>
      <c r="R27" s="921"/>
      <c r="S27" s="921"/>
      <c r="T27" s="921"/>
      <c r="U27" s="921"/>
      <c r="V27" s="921"/>
      <c r="W27" s="921"/>
      <c r="X27" s="921"/>
      <c r="Y27" s="931"/>
    </row>
    <row r="28" spans="2:25" ht="14" thickBot="1">
      <c r="B28" s="895"/>
      <c r="C28" s="911"/>
      <c r="D28" s="911"/>
      <c r="E28" s="911"/>
      <c r="F28" s="911"/>
      <c r="G28" s="911"/>
      <c r="H28" s="911"/>
      <c r="I28" s="911"/>
      <c r="J28" s="911"/>
      <c r="K28" s="911"/>
      <c r="L28" s="911"/>
      <c r="M28" s="912"/>
      <c r="N28" s="911"/>
      <c r="O28" s="817"/>
      <c r="P28" s="59"/>
      <c r="Q28" s="817"/>
      <c r="R28" s="59"/>
      <c r="S28" s="59"/>
      <c r="T28" s="59"/>
      <c r="U28" s="59"/>
      <c r="V28" s="817"/>
      <c r="W28" s="59"/>
      <c r="X28" s="59"/>
      <c r="Y28" s="90"/>
    </row>
    <row r="29" spans="2:25" ht="14" thickBot="1">
      <c r="B29" s="898"/>
      <c r="C29" s="889" t="s">
        <v>859</v>
      </c>
      <c r="D29" s="1809"/>
      <c r="E29" s="1810"/>
      <c r="F29" s="1810"/>
      <c r="G29" s="1810"/>
      <c r="H29" s="1810"/>
      <c r="I29" s="1810"/>
      <c r="J29" s="1810"/>
      <c r="K29" s="1811"/>
      <c r="L29" s="883"/>
      <c r="M29" s="906"/>
      <c r="N29" s="891"/>
      <c r="O29" s="891"/>
      <c r="P29" s="931"/>
      <c r="Q29" s="931"/>
      <c r="R29" s="931"/>
      <c r="S29" s="931"/>
      <c r="T29" s="921"/>
      <c r="U29" s="921"/>
      <c r="V29" s="921"/>
      <c r="W29" s="921"/>
      <c r="X29" s="59"/>
      <c r="Y29" s="90"/>
    </row>
    <row r="30" spans="2:25" ht="14" thickBot="1">
      <c r="B30" s="898"/>
      <c r="C30" s="884"/>
      <c r="D30" s="935"/>
      <c r="E30" s="935"/>
      <c r="F30" s="935"/>
      <c r="G30" s="935"/>
      <c r="H30" s="935"/>
      <c r="I30" s="935"/>
      <c r="J30" s="935"/>
      <c r="K30" s="935"/>
      <c r="L30" s="883"/>
      <c r="M30" s="918"/>
      <c r="N30" s="914"/>
      <c r="O30" s="914"/>
      <c r="P30" s="932"/>
      <c r="Q30" s="932"/>
      <c r="R30" s="932"/>
      <c r="S30" s="932"/>
      <c r="T30" s="916"/>
      <c r="U30" s="916"/>
      <c r="V30" s="916"/>
      <c r="W30" s="916"/>
      <c r="X30" s="59"/>
      <c r="Y30" s="90"/>
    </row>
    <row r="31" spans="2:25" ht="14" thickBot="1">
      <c r="B31" s="898"/>
      <c r="C31" s="913" t="s">
        <v>545</v>
      </c>
      <c r="D31" s="1777" t="str">
        <f>IF(ISBLANK('1. Classification &amp; Budget'!I23),"",'1. Classification &amp; Budget'!I23)</f>
        <v>Peter</v>
      </c>
      <c r="E31" s="1778"/>
      <c r="F31" s="1778"/>
      <c r="G31" s="1778"/>
      <c r="H31" s="1778" t="str">
        <f>IF(ISBLANK('1. Classification &amp; Budget'!F23),"",'1. Classification &amp; Budget'!F23)</f>
        <v>Hess</v>
      </c>
      <c r="I31" s="1778"/>
      <c r="J31" s="1778"/>
      <c r="K31" s="1779"/>
      <c r="L31" s="886"/>
      <c r="M31" s="941"/>
      <c r="N31" s="914"/>
      <c r="O31" s="914"/>
      <c r="P31" s="932"/>
      <c r="Q31" s="932"/>
      <c r="R31" s="932"/>
      <c r="S31" s="932"/>
      <c r="T31" s="916"/>
      <c r="U31" s="916"/>
      <c r="V31" s="916"/>
      <c r="W31" s="916"/>
      <c r="X31" s="59"/>
      <c r="Y31" s="90"/>
    </row>
    <row r="32" spans="2:25" ht="14" thickBot="1">
      <c r="B32" s="734"/>
      <c r="C32" s="59"/>
      <c r="D32" s="59"/>
      <c r="E32" s="59"/>
      <c r="F32" s="59"/>
      <c r="G32" s="59"/>
      <c r="H32" s="59"/>
      <c r="I32" s="59"/>
      <c r="J32" s="59"/>
      <c r="K32" s="59"/>
      <c r="L32" s="817"/>
      <c r="M32" s="942"/>
      <c r="N32" s="883"/>
      <c r="O32" s="817"/>
      <c r="P32" s="59"/>
      <c r="Q32" s="817"/>
      <c r="R32" s="59"/>
      <c r="S32" s="59"/>
      <c r="T32" s="59"/>
      <c r="U32" s="59"/>
      <c r="V32" s="817"/>
      <c r="W32" s="59"/>
      <c r="X32" s="59"/>
      <c r="Y32" s="90"/>
    </row>
    <row r="33" spans="2:25" ht="14" thickBot="1">
      <c r="B33" s="898"/>
      <c r="C33" s="889" t="s">
        <v>1362</v>
      </c>
      <c r="D33" s="1777" t="str">
        <f>IF(ISBLANK('1. Classification &amp; Budget'!H11),"",'1. Classification &amp; Budget'!H11)</f>
        <v>Kyanguli Secondary School</v>
      </c>
      <c r="E33" s="1778"/>
      <c r="F33" s="1778"/>
      <c r="G33" s="1778"/>
      <c r="H33" s="1778" t="str">
        <f>IF(ISBLANK('1. Classification &amp; Budget'!H12),"",'1. Classification &amp; Budget'!H12)</f>
        <v>Kibwezi, Makueni County, Kenya</v>
      </c>
      <c r="I33" s="1778"/>
      <c r="J33" s="1778"/>
      <c r="K33" s="1779"/>
      <c r="L33" s="883"/>
      <c r="M33" s="897"/>
      <c r="N33" s="931"/>
      <c r="O33" s="931"/>
      <c r="P33" s="1797"/>
      <c r="Q33" s="1797"/>
      <c r="R33" s="1797"/>
      <c r="S33" s="1797"/>
      <c r="T33" s="1797"/>
      <c r="U33" s="1797"/>
      <c r="V33" s="1797"/>
      <c r="W33" s="1797"/>
      <c r="X33" s="59"/>
      <c r="Y33" s="90"/>
    </row>
    <row r="34" spans="2:25" ht="13">
      <c r="B34" s="899"/>
      <c r="C34" s="1798" t="s">
        <v>1365</v>
      </c>
      <c r="D34" s="1798"/>
      <c r="E34" s="1798"/>
      <c r="F34" s="1798"/>
      <c r="G34" s="1798"/>
      <c r="H34" s="1798"/>
      <c r="I34" s="1798"/>
      <c r="J34" s="1798"/>
      <c r="K34" s="1798"/>
      <c r="L34" s="817"/>
      <c r="M34" s="897"/>
      <c r="N34" s="931"/>
      <c r="O34" s="931"/>
      <c r="P34" s="1797"/>
      <c r="Q34" s="1797"/>
      <c r="R34" s="1797"/>
      <c r="S34" s="1797"/>
      <c r="T34" s="1797"/>
      <c r="U34" s="1797"/>
      <c r="V34" s="1797"/>
      <c r="W34" s="1797"/>
      <c r="X34" s="59"/>
      <c r="Y34" s="90"/>
    </row>
    <row r="35" spans="2:25" ht="14" thickBot="1">
      <c r="B35" s="899"/>
      <c r="C35" s="888"/>
      <c r="D35" s="888"/>
      <c r="E35" s="888"/>
      <c r="F35" s="888"/>
      <c r="G35" s="888"/>
      <c r="H35" s="888"/>
      <c r="I35" s="888"/>
      <c r="J35" s="888"/>
      <c r="K35" s="888"/>
      <c r="L35" s="817"/>
      <c r="M35" s="897"/>
      <c r="N35" s="931"/>
      <c r="O35" s="931"/>
      <c r="P35" s="1797"/>
      <c r="Q35" s="1797"/>
      <c r="R35" s="1797"/>
      <c r="S35" s="1797"/>
      <c r="T35" s="1797"/>
      <c r="U35" s="1797"/>
      <c r="V35" s="1797"/>
      <c r="W35" s="1797"/>
      <c r="X35" s="59"/>
      <c r="Y35" s="90"/>
    </row>
    <row r="36" spans="2:25" ht="13">
      <c r="B36" s="899"/>
      <c r="C36" s="1799" t="s">
        <v>1363</v>
      </c>
      <c r="D36" s="1826"/>
      <c r="E36" s="1827"/>
      <c r="F36" s="1827"/>
      <c r="G36" s="1827"/>
      <c r="H36" s="1827"/>
      <c r="I36" s="1827"/>
      <c r="J36" s="1827"/>
      <c r="K36" s="1828"/>
      <c r="L36" s="817"/>
      <c r="M36" s="897"/>
      <c r="N36" s="931"/>
      <c r="O36" s="931"/>
      <c r="P36" s="1797"/>
      <c r="Q36" s="1797"/>
      <c r="R36" s="1797"/>
      <c r="S36" s="1797"/>
      <c r="T36" s="1797"/>
      <c r="U36" s="1797"/>
      <c r="V36" s="1797"/>
      <c r="W36" s="1797"/>
      <c r="X36" s="59"/>
      <c r="Y36" s="90"/>
    </row>
    <row r="37" spans="2:25" ht="13">
      <c r="B37" s="899"/>
      <c r="C37" s="1825"/>
      <c r="D37" s="1829"/>
      <c r="E37" s="1830"/>
      <c r="F37" s="1830"/>
      <c r="G37" s="1830"/>
      <c r="H37" s="1830"/>
      <c r="I37" s="1830"/>
      <c r="J37" s="1830"/>
      <c r="K37" s="1831"/>
      <c r="L37" s="817"/>
      <c r="M37" s="897"/>
      <c r="N37" s="931"/>
      <c r="O37" s="931"/>
      <c r="P37" s="1797"/>
      <c r="Q37" s="1797"/>
      <c r="R37" s="1797"/>
      <c r="S37" s="1797"/>
      <c r="T37" s="1797"/>
      <c r="U37" s="1797"/>
      <c r="V37" s="1797"/>
      <c r="W37" s="1797"/>
      <c r="X37" s="59"/>
      <c r="Y37" s="90"/>
    </row>
    <row r="38" spans="2:25" ht="13">
      <c r="B38" s="899"/>
      <c r="C38" s="1825"/>
      <c r="D38" s="1829"/>
      <c r="E38" s="1830"/>
      <c r="F38" s="1830"/>
      <c r="G38" s="1830"/>
      <c r="H38" s="1830"/>
      <c r="I38" s="1830"/>
      <c r="J38" s="1830"/>
      <c r="K38" s="1831"/>
      <c r="L38" s="817"/>
      <c r="M38" s="897"/>
      <c r="N38" s="931"/>
      <c r="O38" s="931"/>
      <c r="P38" s="1797"/>
      <c r="Q38" s="1797"/>
      <c r="R38" s="1797"/>
      <c r="S38" s="1797"/>
      <c r="T38" s="1797"/>
      <c r="U38" s="1797"/>
      <c r="V38" s="1797"/>
      <c r="W38" s="1797"/>
      <c r="X38" s="59"/>
      <c r="Y38" s="90"/>
    </row>
    <row r="39" spans="2:25" ht="13">
      <c r="B39" s="899"/>
      <c r="C39" s="1825"/>
      <c r="D39" s="1829"/>
      <c r="E39" s="1830"/>
      <c r="F39" s="1830"/>
      <c r="G39" s="1830"/>
      <c r="H39" s="1830"/>
      <c r="I39" s="1830"/>
      <c r="J39" s="1830"/>
      <c r="K39" s="1831"/>
      <c r="L39" s="817"/>
      <c r="M39" s="897"/>
      <c r="N39" s="931"/>
      <c r="O39" s="931"/>
      <c r="P39" s="1797"/>
      <c r="Q39" s="1797"/>
      <c r="R39" s="1797"/>
      <c r="S39" s="1797"/>
      <c r="T39" s="1797"/>
      <c r="U39" s="1797"/>
      <c r="V39" s="1797"/>
      <c r="W39" s="1797"/>
      <c r="X39" s="59"/>
      <c r="Y39" s="90"/>
    </row>
    <row r="40" spans="2:25" ht="13">
      <c r="B40" s="899"/>
      <c r="C40" s="1825"/>
      <c r="D40" s="1829"/>
      <c r="E40" s="1830"/>
      <c r="F40" s="1830"/>
      <c r="G40" s="1830"/>
      <c r="H40" s="1830"/>
      <c r="I40" s="1830"/>
      <c r="J40" s="1830"/>
      <c r="K40" s="1831"/>
      <c r="L40" s="817"/>
      <c r="M40" s="897"/>
      <c r="N40" s="931"/>
      <c r="O40" s="931"/>
      <c r="P40" s="1797"/>
      <c r="Q40" s="1797"/>
      <c r="R40" s="1797"/>
      <c r="S40" s="1797"/>
      <c r="T40" s="1797"/>
      <c r="U40" s="1797"/>
      <c r="V40" s="1797"/>
      <c r="W40" s="1797"/>
      <c r="X40" s="59"/>
      <c r="Y40" s="90"/>
    </row>
    <row r="41" spans="2:25" ht="13">
      <c r="B41" s="899"/>
      <c r="C41" s="1825"/>
      <c r="D41" s="1829"/>
      <c r="E41" s="1830"/>
      <c r="F41" s="1830"/>
      <c r="G41" s="1830"/>
      <c r="H41" s="1830"/>
      <c r="I41" s="1830"/>
      <c r="J41" s="1830"/>
      <c r="K41" s="1831"/>
      <c r="L41" s="817"/>
      <c r="M41" s="897"/>
      <c r="N41" s="931"/>
      <c r="O41" s="931"/>
      <c r="P41" s="1797"/>
      <c r="Q41" s="1797"/>
      <c r="R41" s="1797"/>
      <c r="S41" s="1797"/>
      <c r="T41" s="1797"/>
      <c r="U41" s="1797"/>
      <c r="V41" s="1797"/>
      <c r="W41" s="1797"/>
      <c r="X41" s="59"/>
      <c r="Y41" s="90"/>
    </row>
    <row r="42" spans="2:25" ht="13">
      <c r="B42" s="899"/>
      <c r="C42" s="1825"/>
      <c r="D42" s="1829"/>
      <c r="E42" s="1830"/>
      <c r="F42" s="1830"/>
      <c r="G42" s="1830"/>
      <c r="H42" s="1830"/>
      <c r="I42" s="1830"/>
      <c r="J42" s="1830"/>
      <c r="K42" s="1831"/>
      <c r="L42" s="817"/>
      <c r="M42" s="897"/>
      <c r="N42" s="931"/>
      <c r="O42" s="931"/>
      <c r="P42" s="1797"/>
      <c r="Q42" s="1797"/>
      <c r="R42" s="1797"/>
      <c r="S42" s="1797"/>
      <c r="T42" s="1797"/>
      <c r="U42" s="1797"/>
      <c r="V42" s="1797"/>
      <c r="W42" s="1797"/>
      <c r="X42" s="59"/>
      <c r="Y42" s="90"/>
    </row>
    <row r="43" spans="2:25" ht="14" thickBot="1">
      <c r="B43" s="899"/>
      <c r="C43" s="1800"/>
      <c r="D43" s="1832"/>
      <c r="E43" s="1833"/>
      <c r="F43" s="1833"/>
      <c r="G43" s="1833"/>
      <c r="H43" s="1833"/>
      <c r="I43" s="1833"/>
      <c r="J43" s="1833"/>
      <c r="K43" s="1834"/>
      <c r="L43" s="817"/>
      <c r="M43" s="897"/>
      <c r="N43" s="931"/>
      <c r="O43" s="931"/>
      <c r="P43" s="1797"/>
      <c r="Q43" s="1797"/>
      <c r="R43" s="1797"/>
      <c r="S43" s="1797"/>
      <c r="T43" s="1797"/>
      <c r="U43" s="1797"/>
      <c r="V43" s="1797"/>
      <c r="W43" s="1797"/>
      <c r="X43" s="59"/>
      <c r="Y43" s="90"/>
    </row>
    <row r="44" spans="2:25" ht="13">
      <c r="B44" s="899"/>
      <c r="C44" s="1798" t="s">
        <v>1366</v>
      </c>
      <c r="D44" s="1798"/>
      <c r="E44" s="1798"/>
      <c r="F44" s="1798"/>
      <c r="G44" s="1798"/>
      <c r="H44" s="1798"/>
      <c r="I44" s="1798"/>
      <c r="J44" s="1798"/>
      <c r="K44" s="1798"/>
      <c r="L44" s="817"/>
      <c r="M44" s="897"/>
      <c r="N44" s="931"/>
      <c r="O44" s="931"/>
      <c r="P44" s="1797"/>
      <c r="Q44" s="1797"/>
      <c r="R44" s="1797"/>
      <c r="S44" s="1797"/>
      <c r="T44" s="1797"/>
      <c r="U44" s="1797"/>
      <c r="V44" s="1797"/>
      <c r="W44" s="1797"/>
      <c r="X44" s="59"/>
      <c r="Y44" s="90"/>
    </row>
    <row r="45" spans="2:25" ht="15" thickBot="1">
      <c r="B45" s="855"/>
      <c r="C45" s="59"/>
      <c r="D45" s="59"/>
      <c r="E45" s="59"/>
      <c r="F45" s="59"/>
      <c r="G45" s="59"/>
      <c r="H45" s="59"/>
      <c r="I45" s="59"/>
      <c r="J45" s="59"/>
      <c r="K45" s="59"/>
      <c r="L45" s="817"/>
      <c r="M45" s="897"/>
      <c r="N45" s="931"/>
      <c r="O45" s="931"/>
      <c r="P45" s="1797"/>
      <c r="Q45" s="1797"/>
      <c r="R45" s="1797"/>
      <c r="S45" s="1797"/>
      <c r="T45" s="1797"/>
      <c r="U45" s="1797"/>
      <c r="V45" s="1797"/>
      <c r="W45" s="1797"/>
      <c r="X45" s="59"/>
      <c r="Y45" s="90"/>
    </row>
    <row r="46" spans="2:25" ht="13">
      <c r="B46" s="900"/>
      <c r="C46" s="1799" t="s">
        <v>1360</v>
      </c>
      <c r="D46" s="1801" t="str">
        <f>IF(ISBLANK('1. Classification &amp; Budget'!H9),"",'1. Classification &amp; Budget'!H9)</f>
        <v>Kyanguli Secondary School Greenhouse</v>
      </c>
      <c r="E46" s="1802"/>
      <c r="F46" s="1802"/>
      <c r="G46" s="1802"/>
      <c r="H46" s="1802"/>
      <c r="I46" s="1802"/>
      <c r="J46" s="1802"/>
      <c r="K46" s="1803"/>
      <c r="L46" s="883"/>
      <c r="M46" s="897"/>
      <c r="N46" s="931"/>
      <c r="O46" s="931"/>
      <c r="P46" s="1797"/>
      <c r="Q46" s="1797"/>
      <c r="R46" s="1797"/>
      <c r="S46" s="1797"/>
      <c r="T46" s="1797"/>
      <c r="U46" s="1797"/>
      <c r="V46" s="1797"/>
      <c r="W46" s="1797"/>
      <c r="X46" s="59"/>
      <c r="Y46" s="90"/>
    </row>
    <row r="47" spans="2:25" ht="14" thickBot="1">
      <c r="B47" s="898"/>
      <c r="C47" s="1800"/>
      <c r="D47" s="1804"/>
      <c r="E47" s="1805"/>
      <c r="F47" s="1805"/>
      <c r="G47" s="1805"/>
      <c r="H47" s="1805"/>
      <c r="I47" s="1805"/>
      <c r="J47" s="1805"/>
      <c r="K47" s="1806"/>
      <c r="L47" s="883"/>
      <c r="M47" s="897"/>
      <c r="N47" s="931"/>
      <c r="O47" s="931"/>
      <c r="P47" s="1797"/>
      <c r="Q47" s="1797"/>
      <c r="R47" s="1797"/>
      <c r="S47" s="1797"/>
      <c r="T47" s="1797"/>
      <c r="U47" s="1797"/>
      <c r="V47" s="1797"/>
      <c r="W47" s="1797"/>
      <c r="X47" s="59"/>
      <c r="Y47" s="90"/>
    </row>
    <row r="48" spans="2:25" ht="14" thickBot="1">
      <c r="B48" s="734"/>
      <c r="C48" s="883"/>
      <c r="D48" s="883"/>
      <c r="E48" s="883"/>
      <c r="F48" s="883"/>
      <c r="G48" s="883"/>
      <c r="H48" s="883"/>
      <c r="I48" s="883"/>
      <c r="J48" s="883"/>
      <c r="K48" s="883"/>
      <c r="L48" s="883"/>
      <c r="M48" s="897"/>
      <c r="N48" s="931"/>
      <c r="O48" s="931"/>
      <c r="P48" s="1797"/>
      <c r="Q48" s="1797"/>
      <c r="R48" s="1797"/>
      <c r="S48" s="1797"/>
      <c r="T48" s="1797"/>
      <c r="U48" s="1797"/>
      <c r="V48" s="1797"/>
      <c r="W48" s="1797"/>
      <c r="X48" s="59"/>
      <c r="Y48" s="90"/>
    </row>
    <row r="49" spans="2:25" ht="13">
      <c r="B49" s="898"/>
      <c r="C49" s="1799" t="s">
        <v>1361</v>
      </c>
      <c r="D49" s="1836"/>
      <c r="E49" s="1837"/>
      <c r="F49" s="1837"/>
      <c r="G49" s="1837"/>
      <c r="H49" s="1837"/>
      <c r="I49" s="1837"/>
      <c r="J49" s="1837"/>
      <c r="K49" s="1838"/>
      <c r="L49" s="883"/>
      <c r="M49" s="897"/>
      <c r="N49" s="931"/>
      <c r="O49" s="931"/>
      <c r="P49" s="1797"/>
      <c r="Q49" s="1797"/>
      <c r="R49" s="1797"/>
      <c r="S49" s="1797"/>
      <c r="T49" s="1797"/>
      <c r="U49" s="1797"/>
      <c r="V49" s="1797"/>
      <c r="W49" s="1797"/>
      <c r="X49" s="59"/>
      <c r="Y49" s="90"/>
    </row>
    <row r="50" spans="2:25" ht="157.5" customHeight="1" thickBot="1">
      <c r="B50" s="898"/>
      <c r="C50" s="1800"/>
      <c r="D50" s="1839"/>
      <c r="E50" s="1840"/>
      <c r="F50" s="1840"/>
      <c r="G50" s="1840"/>
      <c r="H50" s="1840"/>
      <c r="I50" s="1840"/>
      <c r="J50" s="1840"/>
      <c r="K50" s="1841"/>
      <c r="L50" s="883"/>
      <c r="M50" s="922"/>
      <c r="N50" s="921"/>
      <c r="O50" s="921"/>
      <c r="P50" s="921"/>
      <c r="Q50" s="921"/>
      <c r="R50" s="921"/>
      <c r="S50" s="921"/>
      <c r="T50" s="921"/>
      <c r="U50" s="921"/>
      <c r="V50" s="921"/>
      <c r="W50" s="921"/>
      <c r="X50" s="59"/>
      <c r="Y50" s="90"/>
    </row>
    <row r="51" spans="2:25" ht="14" thickBot="1">
      <c r="B51" s="734"/>
      <c r="C51" s="883"/>
      <c r="D51" s="883"/>
      <c r="E51" s="883"/>
      <c r="F51" s="883"/>
      <c r="G51" s="883"/>
      <c r="H51" s="883"/>
      <c r="I51" s="883"/>
      <c r="J51" s="883"/>
      <c r="K51" s="883"/>
      <c r="L51" s="883"/>
      <c r="M51" s="943"/>
      <c r="N51" s="888"/>
      <c r="O51" s="914"/>
      <c r="P51" s="914"/>
      <c r="Q51" s="914"/>
      <c r="R51" s="914"/>
      <c r="S51" s="914"/>
      <c r="T51" s="914"/>
      <c r="U51" s="914"/>
      <c r="V51" s="914"/>
      <c r="W51" s="914"/>
      <c r="X51" s="59"/>
      <c r="Y51" s="90"/>
    </row>
    <row r="52" spans="2:25" ht="13">
      <c r="B52" s="898"/>
      <c r="C52" s="1799" t="s">
        <v>1364</v>
      </c>
      <c r="D52" s="1826"/>
      <c r="E52" s="1827"/>
      <c r="F52" s="1827"/>
      <c r="G52" s="1827"/>
      <c r="H52" s="1827"/>
      <c r="I52" s="1827"/>
      <c r="J52" s="1827"/>
      <c r="K52" s="1828"/>
      <c r="L52" s="921"/>
      <c r="M52" s="922"/>
      <c r="N52" s="921"/>
      <c r="O52" s="921"/>
      <c r="P52" s="921"/>
      <c r="Q52" s="921"/>
      <c r="R52" s="921"/>
      <c r="S52" s="921"/>
      <c r="T52" s="921"/>
      <c r="U52" s="921"/>
      <c r="V52" s="921"/>
      <c r="W52" s="921"/>
      <c r="X52" s="59"/>
      <c r="Y52" s="90"/>
    </row>
    <row r="53" spans="2:25" ht="13">
      <c r="B53" s="898"/>
      <c r="C53" s="1825"/>
      <c r="D53" s="1829"/>
      <c r="E53" s="1830"/>
      <c r="F53" s="1830"/>
      <c r="G53" s="1830"/>
      <c r="H53" s="1830"/>
      <c r="I53" s="1830"/>
      <c r="J53" s="1830"/>
      <c r="K53" s="1831"/>
      <c r="L53" s="921"/>
      <c r="M53" s="922"/>
      <c r="N53" s="921"/>
      <c r="O53" s="921"/>
      <c r="P53" s="921"/>
      <c r="Q53" s="921"/>
      <c r="R53" s="921"/>
      <c r="S53" s="921"/>
      <c r="T53" s="921"/>
      <c r="U53" s="921"/>
      <c r="V53" s="921"/>
      <c r="W53" s="921"/>
      <c r="X53" s="59"/>
      <c r="Y53" s="90"/>
    </row>
    <row r="54" spans="2:25" ht="13">
      <c r="B54" s="898"/>
      <c r="C54" s="1825"/>
      <c r="D54" s="1829"/>
      <c r="E54" s="1830"/>
      <c r="F54" s="1830"/>
      <c r="G54" s="1830"/>
      <c r="H54" s="1830"/>
      <c r="I54" s="1830"/>
      <c r="J54" s="1830"/>
      <c r="K54" s="1831"/>
      <c r="L54" s="921"/>
      <c r="M54" s="922"/>
      <c r="N54" s="921"/>
      <c r="O54" s="921"/>
      <c r="P54" s="921"/>
      <c r="Q54" s="921"/>
      <c r="R54" s="921"/>
      <c r="S54" s="921"/>
      <c r="T54" s="921"/>
      <c r="U54" s="921"/>
      <c r="V54" s="921"/>
      <c r="W54" s="921"/>
      <c r="X54" s="59"/>
      <c r="Y54" s="90"/>
    </row>
    <row r="55" spans="2:25" ht="13">
      <c r="B55" s="898"/>
      <c r="C55" s="1825"/>
      <c r="D55" s="1829"/>
      <c r="E55" s="1830"/>
      <c r="F55" s="1830"/>
      <c r="G55" s="1830"/>
      <c r="H55" s="1830"/>
      <c r="I55" s="1830"/>
      <c r="J55" s="1830"/>
      <c r="K55" s="1831"/>
      <c r="L55" s="921"/>
      <c r="M55" s="922"/>
      <c r="N55" s="921"/>
      <c r="O55" s="921"/>
      <c r="P55" s="921"/>
      <c r="Q55" s="921"/>
      <c r="R55" s="921"/>
      <c r="S55" s="921"/>
      <c r="T55" s="921"/>
      <c r="U55" s="921"/>
      <c r="V55" s="921"/>
      <c r="W55" s="921"/>
      <c r="X55" s="59"/>
      <c r="Y55" s="90"/>
    </row>
    <row r="56" spans="2:25" ht="14" thickBot="1">
      <c r="B56" s="898"/>
      <c r="C56" s="1800"/>
      <c r="D56" s="1832"/>
      <c r="E56" s="1833"/>
      <c r="F56" s="1833"/>
      <c r="G56" s="1833"/>
      <c r="H56" s="1833"/>
      <c r="I56" s="1833"/>
      <c r="J56" s="1833"/>
      <c r="K56" s="1834"/>
      <c r="L56" s="921"/>
      <c r="M56" s="922"/>
      <c r="N56" s="921"/>
      <c r="O56" s="921"/>
      <c r="P56" s="921"/>
      <c r="Q56" s="921"/>
      <c r="R56" s="921"/>
      <c r="S56" s="921"/>
      <c r="T56" s="921"/>
      <c r="U56" s="921"/>
      <c r="V56" s="921"/>
      <c r="W56" s="921"/>
      <c r="X56" s="59"/>
      <c r="Y56" s="90"/>
    </row>
    <row r="57" spans="2:25" ht="16.5" customHeight="1">
      <c r="B57" s="901"/>
      <c r="C57" s="1835" t="s">
        <v>1367</v>
      </c>
      <c r="D57" s="1835"/>
      <c r="E57" s="1835"/>
      <c r="F57" s="1835"/>
      <c r="G57" s="1835"/>
      <c r="H57" s="1835"/>
      <c r="I57" s="1835"/>
      <c r="J57" s="1835"/>
      <c r="K57" s="1835"/>
      <c r="L57" s="1835"/>
      <c r="M57" s="944"/>
      <c r="N57" s="938"/>
      <c r="O57" s="938"/>
      <c r="P57" s="938"/>
      <c r="Q57" s="938"/>
      <c r="R57" s="938"/>
      <c r="S57" s="938"/>
      <c r="T57" s="938"/>
      <c r="U57" s="938"/>
      <c r="V57" s="938"/>
      <c r="W57" s="938"/>
      <c r="X57" s="59"/>
      <c r="Y57" s="90"/>
    </row>
    <row r="58" spans="2:25" ht="14">
      <c r="B58" s="901"/>
      <c r="C58" s="1835"/>
      <c r="D58" s="1835"/>
      <c r="E58" s="1835"/>
      <c r="F58" s="1835"/>
      <c r="G58" s="1835"/>
      <c r="H58" s="1835"/>
      <c r="I58" s="1835"/>
      <c r="J58" s="1835"/>
      <c r="K58" s="1835"/>
      <c r="L58" s="1835"/>
      <c r="M58" s="944"/>
      <c r="N58" s="938"/>
      <c r="O58" s="938"/>
      <c r="P58" s="938"/>
      <c r="Q58" s="938"/>
      <c r="R58" s="938"/>
      <c r="S58" s="938"/>
      <c r="T58" s="938"/>
      <c r="U58" s="938"/>
      <c r="V58" s="938"/>
      <c r="W58" s="938"/>
      <c r="X58" s="59"/>
      <c r="Y58" s="90"/>
    </row>
    <row r="59" spans="2:25" ht="14">
      <c r="B59" s="901"/>
      <c r="C59" s="1835"/>
      <c r="D59" s="1835"/>
      <c r="E59" s="1835"/>
      <c r="F59" s="1835"/>
      <c r="G59" s="1835"/>
      <c r="H59" s="1835"/>
      <c r="I59" s="1835"/>
      <c r="J59" s="1835"/>
      <c r="K59" s="1835"/>
      <c r="L59" s="1835"/>
      <c r="M59" s="944"/>
      <c r="N59" s="938"/>
      <c r="O59" s="938"/>
      <c r="P59" s="938"/>
      <c r="Q59" s="938"/>
      <c r="R59" s="938"/>
      <c r="S59" s="938"/>
      <c r="T59" s="938"/>
      <c r="U59" s="938"/>
      <c r="V59" s="938"/>
      <c r="W59" s="938"/>
      <c r="X59" s="59"/>
      <c r="Y59" s="90"/>
    </row>
    <row r="60" spans="2:25" ht="13">
      <c r="B60" s="734"/>
      <c r="C60" s="1835"/>
      <c r="D60" s="1835"/>
      <c r="E60" s="1835"/>
      <c r="F60" s="1835"/>
      <c r="G60" s="1835"/>
      <c r="H60" s="1835"/>
      <c r="I60" s="1835"/>
      <c r="J60" s="1835"/>
      <c r="K60" s="1835"/>
      <c r="L60" s="1835"/>
      <c r="M60" s="936"/>
      <c r="N60" s="884"/>
      <c r="O60" s="884"/>
      <c r="P60" s="884"/>
      <c r="Q60" s="884"/>
      <c r="R60" s="884"/>
      <c r="S60" s="884"/>
      <c r="T60" s="884"/>
      <c r="U60" s="884"/>
      <c r="V60" s="884"/>
      <c r="W60" s="884"/>
      <c r="X60" s="59"/>
      <c r="Y60" s="90"/>
    </row>
    <row r="61" spans="2:25" ht="14">
      <c r="B61" s="734"/>
      <c r="C61" s="917"/>
      <c r="D61" s="917"/>
      <c r="E61" s="917"/>
      <c r="F61" s="917"/>
      <c r="G61" s="917"/>
      <c r="H61" s="917"/>
      <c r="I61" s="917"/>
      <c r="J61" s="917"/>
      <c r="K61" s="917"/>
      <c r="L61" s="917"/>
      <c r="M61" s="936"/>
      <c r="N61" s="884"/>
      <c r="O61" s="884"/>
      <c r="P61" s="884"/>
      <c r="Q61" s="884"/>
      <c r="R61" s="884"/>
      <c r="S61" s="884"/>
      <c r="T61" s="884"/>
      <c r="U61" s="884"/>
      <c r="V61" s="884"/>
      <c r="W61" s="884"/>
      <c r="X61" s="59"/>
      <c r="Y61" s="90"/>
    </row>
    <row r="62" spans="2:25" ht="16.5" customHeight="1">
      <c r="B62" s="920"/>
      <c r="C62" s="1815" t="s">
        <v>1423</v>
      </c>
      <c r="D62" s="1815"/>
      <c r="E62" s="1815"/>
      <c r="F62" s="1815"/>
      <c r="G62" s="1815"/>
      <c r="H62" s="1815"/>
      <c r="I62" s="1815"/>
      <c r="J62" s="1815"/>
      <c r="K62" s="1815"/>
      <c r="L62" s="1815"/>
      <c r="M62" s="937"/>
      <c r="N62" s="919"/>
      <c r="O62" s="919"/>
      <c r="P62" s="919"/>
      <c r="Q62" s="919"/>
      <c r="R62" s="919"/>
      <c r="S62" s="919"/>
      <c r="T62" s="919"/>
      <c r="U62" s="919"/>
      <c r="V62" s="919"/>
      <c r="W62" s="919"/>
      <c r="X62" s="59"/>
      <c r="Y62" s="105"/>
    </row>
    <row r="63" spans="2:25" ht="16.5" customHeight="1">
      <c r="B63" s="920"/>
      <c r="C63" s="1815"/>
      <c r="D63" s="1815"/>
      <c r="E63" s="1815"/>
      <c r="F63" s="1815"/>
      <c r="G63" s="1815"/>
      <c r="H63" s="1815"/>
      <c r="I63" s="1815"/>
      <c r="J63" s="1815"/>
      <c r="K63" s="1815"/>
      <c r="L63" s="1815"/>
      <c r="M63" s="937"/>
      <c r="N63" s="919"/>
      <c r="O63" s="919"/>
      <c r="P63" s="919"/>
      <c r="Q63" s="919"/>
      <c r="R63" s="919"/>
      <c r="S63" s="919"/>
      <c r="T63" s="919"/>
      <c r="U63" s="919"/>
      <c r="V63" s="919"/>
      <c r="W63" s="919"/>
      <c r="X63" s="59"/>
      <c r="Y63" s="105"/>
    </row>
    <row r="64" spans="2:25" ht="13">
      <c r="B64" s="885"/>
      <c r="C64" s="1815"/>
      <c r="D64" s="1815"/>
      <c r="E64" s="1815"/>
      <c r="F64" s="1815"/>
      <c r="G64" s="1815"/>
      <c r="H64" s="1815"/>
      <c r="I64" s="1815"/>
      <c r="J64" s="1815"/>
      <c r="K64" s="1815"/>
      <c r="L64" s="1815"/>
      <c r="M64" s="937"/>
      <c r="N64" s="919"/>
      <c r="O64" s="919"/>
      <c r="P64" s="919"/>
      <c r="Q64" s="919"/>
      <c r="R64" s="919"/>
      <c r="S64" s="919"/>
      <c r="T64" s="919"/>
      <c r="U64" s="919"/>
      <c r="V64" s="919"/>
      <c r="W64" s="919"/>
      <c r="X64" s="59"/>
      <c r="Y64" s="105"/>
    </row>
    <row r="65" spans="2:25" ht="37.5" customHeight="1">
      <c r="B65" s="885"/>
      <c r="C65" s="1815"/>
      <c r="D65" s="1815"/>
      <c r="E65" s="1815"/>
      <c r="F65" s="1815"/>
      <c r="G65" s="1815"/>
      <c r="H65" s="1815"/>
      <c r="I65" s="1815"/>
      <c r="J65" s="1815"/>
      <c r="K65" s="1815"/>
      <c r="L65" s="1815"/>
      <c r="M65" s="918"/>
      <c r="N65" s="914"/>
      <c r="O65" s="914"/>
      <c r="P65" s="914"/>
      <c r="Q65" s="914"/>
      <c r="R65" s="914"/>
      <c r="S65" s="914"/>
      <c r="T65" s="914"/>
      <c r="U65" s="914"/>
      <c r="V65" s="914"/>
      <c r="W65" s="914"/>
      <c r="X65" s="59"/>
      <c r="Y65" s="105"/>
    </row>
    <row r="66" spans="2:25" ht="14" thickBot="1">
      <c r="B66" s="885"/>
      <c r="C66" s="886"/>
      <c r="D66" s="886"/>
      <c r="E66" s="886"/>
      <c r="F66" s="886"/>
      <c r="G66" s="886"/>
      <c r="H66" s="886"/>
      <c r="I66" s="886"/>
      <c r="J66" s="886"/>
      <c r="K66" s="886"/>
      <c r="L66" s="886"/>
      <c r="M66" s="941"/>
      <c r="N66" s="886"/>
      <c r="O66" s="886"/>
      <c r="P66" s="886"/>
      <c r="Q66" s="886"/>
      <c r="R66" s="886"/>
      <c r="S66" s="886"/>
      <c r="T66" s="886"/>
      <c r="U66" s="886"/>
      <c r="V66" s="886"/>
      <c r="W66" s="886"/>
      <c r="X66" s="59"/>
      <c r="Y66" s="105"/>
    </row>
    <row r="67" spans="2:25" ht="13">
      <c r="B67" s="895"/>
      <c r="C67" s="59"/>
      <c r="D67" s="59"/>
      <c r="E67" s="59"/>
      <c r="F67" s="59"/>
      <c r="G67" s="59"/>
      <c r="H67" s="884"/>
      <c r="I67" s="884"/>
      <c r="J67" s="1790" t="s">
        <v>1422</v>
      </c>
      <c r="K67" s="1791"/>
      <c r="L67" s="817"/>
      <c r="M67" s="945"/>
      <c r="N67" s="595"/>
      <c r="O67" s="817"/>
      <c r="P67" s="59"/>
      <c r="Q67" s="817"/>
      <c r="R67" s="59"/>
      <c r="S67" s="59"/>
      <c r="T67" s="59"/>
      <c r="U67" s="59"/>
      <c r="V67" s="817"/>
      <c r="W67" s="59"/>
      <c r="X67" s="59"/>
      <c r="Y67" s="105"/>
    </row>
    <row r="68" spans="2:25" ht="13">
      <c r="B68" s="895"/>
      <c r="C68" s="59"/>
      <c r="D68" s="59"/>
      <c r="E68" s="59"/>
      <c r="F68" s="59"/>
      <c r="G68" s="59"/>
      <c r="H68" s="884"/>
      <c r="I68" s="884"/>
      <c r="J68" s="1792"/>
      <c r="K68" s="1793"/>
      <c r="L68" s="817"/>
      <c r="M68" s="945"/>
      <c r="N68" s="595"/>
      <c r="O68" s="817"/>
      <c r="P68" s="59"/>
      <c r="Q68" s="817"/>
      <c r="R68" s="59"/>
      <c r="S68" s="59"/>
      <c r="T68" s="59"/>
      <c r="U68" s="59"/>
      <c r="V68" s="817"/>
      <c r="W68" s="59"/>
      <c r="X68" s="59"/>
      <c r="Y68" s="90"/>
    </row>
    <row r="69" spans="2:25" ht="15" thickBot="1">
      <c r="B69" s="855"/>
      <c r="C69" s="59"/>
      <c r="D69" s="59"/>
      <c r="E69" s="59"/>
      <c r="F69" s="59"/>
      <c r="G69" s="59"/>
      <c r="H69" s="59"/>
      <c r="I69" s="59"/>
      <c r="J69" s="1794"/>
      <c r="K69" s="1795"/>
      <c r="L69" s="817"/>
      <c r="M69" s="945"/>
      <c r="N69" s="595"/>
      <c r="O69" s="817"/>
      <c r="P69" s="59"/>
      <c r="Q69" s="817"/>
      <c r="R69" s="59"/>
      <c r="S69" s="59"/>
      <c r="T69" s="59"/>
      <c r="U69" s="59"/>
      <c r="V69" s="817"/>
      <c r="W69" s="59"/>
      <c r="X69" s="59"/>
      <c r="Y69" s="90"/>
    </row>
    <row r="70" spans="2:25" ht="14">
      <c r="B70" s="855"/>
      <c r="C70" s="1796" t="s">
        <v>1368</v>
      </c>
      <c r="D70" s="1796"/>
      <c r="E70" s="883"/>
      <c r="F70" s="883"/>
      <c r="G70" s="883"/>
      <c r="H70" s="883"/>
      <c r="I70" s="883"/>
      <c r="J70" s="883"/>
      <c r="K70" s="883"/>
      <c r="L70" s="817"/>
      <c r="M70" s="945"/>
      <c r="N70" s="595"/>
      <c r="O70" s="817"/>
      <c r="P70" s="59"/>
      <c r="Q70" s="817"/>
      <c r="R70" s="59"/>
      <c r="S70" s="59"/>
      <c r="T70" s="59"/>
      <c r="U70" s="59"/>
      <c r="V70" s="817"/>
      <c r="W70" s="59"/>
      <c r="X70" s="59"/>
      <c r="Y70" s="90"/>
    </row>
    <row r="71" spans="2:25" ht="14">
      <c r="B71" s="855"/>
      <c r="C71" s="1780" t="s">
        <v>1411</v>
      </c>
      <c r="D71" s="1780"/>
      <c r="E71" s="1780"/>
      <c r="F71" s="1780"/>
      <c r="G71" s="1780"/>
      <c r="H71" s="1780"/>
      <c r="I71" s="1780"/>
      <c r="J71" s="1780"/>
      <c r="K71" s="1049"/>
      <c r="L71" s="817"/>
      <c r="M71" s="945"/>
      <c r="N71" s="595"/>
      <c r="O71" s="817"/>
      <c r="P71" s="59"/>
      <c r="Q71" s="817"/>
      <c r="R71" s="59"/>
      <c r="S71" s="59"/>
      <c r="T71" s="59"/>
      <c r="U71" s="59"/>
      <c r="V71" s="817"/>
      <c r="W71" s="59"/>
      <c r="X71" s="59"/>
      <c r="Y71" s="90"/>
    </row>
    <row r="72" spans="2:25" ht="14">
      <c r="B72" s="855"/>
      <c r="C72" s="1780" t="s">
        <v>1369</v>
      </c>
      <c r="D72" s="1780"/>
      <c r="E72" s="1780"/>
      <c r="F72" s="1780"/>
      <c r="G72" s="1780"/>
      <c r="H72" s="1780"/>
      <c r="I72" s="1780"/>
      <c r="J72" s="1780"/>
      <c r="K72" s="1049"/>
      <c r="L72" s="595"/>
      <c r="M72" s="945"/>
      <c r="N72" s="595"/>
      <c r="O72" s="817"/>
      <c r="P72" s="59"/>
      <c r="Q72" s="817"/>
      <c r="R72" s="59"/>
      <c r="S72" s="59"/>
      <c r="T72" s="59"/>
      <c r="U72" s="59"/>
      <c r="V72" s="817"/>
      <c r="W72" s="59"/>
      <c r="X72" s="59"/>
      <c r="Y72" s="90"/>
    </row>
    <row r="73" spans="2:25" ht="14">
      <c r="B73" s="855"/>
      <c r="C73" s="1781" t="s">
        <v>1370</v>
      </c>
      <c r="D73" s="1781"/>
      <c r="E73" s="1781"/>
      <c r="F73" s="1781"/>
      <c r="G73" s="1781"/>
      <c r="H73" s="1781"/>
      <c r="I73" s="1781"/>
      <c r="J73" s="1781"/>
      <c r="K73" s="1049"/>
      <c r="L73" s="881"/>
      <c r="M73" s="939"/>
      <c r="N73" s="594"/>
      <c r="O73" s="817"/>
      <c r="P73" s="59"/>
      <c r="Q73" s="817"/>
      <c r="R73" s="59"/>
      <c r="S73" s="59"/>
      <c r="T73" s="59"/>
      <c r="U73" s="59"/>
      <c r="V73" s="817"/>
      <c r="W73" s="59"/>
      <c r="X73" s="59"/>
      <c r="Y73" s="90"/>
    </row>
    <row r="74" spans="2:25" ht="14">
      <c r="B74" s="855"/>
      <c r="C74" s="1781" t="s">
        <v>1371</v>
      </c>
      <c r="D74" s="1781"/>
      <c r="E74" s="1781"/>
      <c r="F74" s="1781"/>
      <c r="G74" s="1781"/>
      <c r="H74" s="1781"/>
      <c r="I74" s="1781"/>
      <c r="J74" s="1781"/>
      <c r="K74" s="1049"/>
      <c r="L74" s="881"/>
      <c r="M74" s="939"/>
      <c r="N74" s="594"/>
      <c r="O74" s="817"/>
      <c r="P74" s="59"/>
      <c r="Q74" s="817"/>
      <c r="R74" s="59"/>
      <c r="S74" s="59"/>
      <c r="T74" s="59"/>
      <c r="U74" s="59"/>
      <c r="V74" s="817"/>
      <c r="W74" s="59"/>
      <c r="X74" s="59"/>
      <c r="Y74" s="90"/>
    </row>
    <row r="75" spans="2:25" ht="13">
      <c r="B75" s="895"/>
      <c r="C75" s="1781" t="s">
        <v>1372</v>
      </c>
      <c r="D75" s="1781"/>
      <c r="E75" s="1781"/>
      <c r="F75" s="1781"/>
      <c r="G75" s="1781"/>
      <c r="H75" s="1781"/>
      <c r="I75" s="1781"/>
      <c r="J75" s="1781"/>
      <c r="K75" s="1049"/>
      <c r="L75" s="881"/>
      <c r="M75" s="939"/>
      <c r="N75" s="594"/>
      <c r="O75" s="817"/>
      <c r="P75" s="59"/>
      <c r="Q75" s="817"/>
      <c r="R75" s="59"/>
      <c r="S75" s="59"/>
      <c r="T75" s="59"/>
      <c r="U75" s="59"/>
      <c r="V75" s="817"/>
      <c r="W75" s="59"/>
      <c r="X75" s="59"/>
      <c r="Y75" s="90"/>
    </row>
    <row r="76" spans="2:25" ht="14">
      <c r="B76" s="855"/>
      <c r="C76" s="59"/>
      <c r="D76" s="59"/>
      <c r="E76" s="59"/>
      <c r="F76" s="59"/>
      <c r="G76" s="59"/>
      <c r="H76" s="59"/>
      <c r="I76" s="59"/>
      <c r="J76" s="59"/>
      <c r="K76" s="881"/>
      <c r="L76" s="881"/>
      <c r="M76" s="939"/>
      <c r="N76" s="594"/>
      <c r="O76" s="817"/>
      <c r="P76" s="59"/>
      <c r="Q76" s="817"/>
      <c r="R76" s="59"/>
      <c r="S76" s="59"/>
      <c r="T76" s="59"/>
      <c r="U76" s="59"/>
      <c r="V76" s="817"/>
      <c r="W76" s="59"/>
      <c r="X76" s="59"/>
      <c r="Y76" s="90"/>
    </row>
    <row r="77" spans="2:25" ht="14">
      <c r="B77" s="855"/>
      <c r="C77" s="1785" t="s">
        <v>1376</v>
      </c>
      <c r="D77" s="1785"/>
      <c r="E77" s="1785"/>
      <c r="F77" s="1785"/>
      <c r="G77" s="1785"/>
      <c r="H77" s="1785"/>
      <c r="I77" s="1785"/>
      <c r="J77" s="1785"/>
      <c r="K77" s="883"/>
      <c r="L77" s="881"/>
      <c r="M77" s="939"/>
      <c r="N77" s="594"/>
      <c r="O77" s="817"/>
      <c r="P77" s="59"/>
      <c r="Q77" s="817"/>
      <c r="R77" s="59"/>
      <c r="S77" s="59"/>
      <c r="T77" s="59"/>
      <c r="U77" s="59"/>
      <c r="V77" s="817"/>
      <c r="W77" s="59"/>
      <c r="X77" s="59"/>
      <c r="Y77" s="90"/>
    </row>
    <row r="78" spans="2:25" ht="14">
      <c r="B78" s="855"/>
      <c r="C78" s="1782" t="s">
        <v>1373</v>
      </c>
      <c r="D78" s="1783"/>
      <c r="E78" s="1783"/>
      <c r="F78" s="1783"/>
      <c r="G78" s="1783"/>
      <c r="H78" s="1783"/>
      <c r="I78" s="1783"/>
      <c r="J78" s="1784"/>
      <c r="K78" s="1049"/>
      <c r="L78" s="881"/>
      <c r="M78" s="939"/>
      <c r="N78" s="594"/>
      <c r="O78" s="817"/>
      <c r="P78" s="59"/>
      <c r="Q78" s="817"/>
      <c r="R78" s="59"/>
      <c r="S78" s="59"/>
      <c r="T78" s="59"/>
      <c r="U78" s="59"/>
      <c r="V78" s="817"/>
      <c r="W78" s="59"/>
      <c r="X78" s="59"/>
      <c r="Y78" s="90"/>
    </row>
    <row r="79" spans="2:25" ht="14">
      <c r="B79" s="855"/>
      <c r="C79" s="1782" t="s">
        <v>1374</v>
      </c>
      <c r="D79" s="1783"/>
      <c r="E79" s="1783"/>
      <c r="F79" s="1783"/>
      <c r="G79" s="1783"/>
      <c r="H79" s="1783"/>
      <c r="I79" s="1783"/>
      <c r="J79" s="1784"/>
      <c r="K79" s="1049"/>
      <c r="L79" s="881"/>
      <c r="M79" s="945"/>
      <c r="N79" s="595"/>
      <c r="O79" s="817"/>
      <c r="P79" s="59"/>
      <c r="Q79" s="817"/>
      <c r="R79" s="59"/>
      <c r="S79" s="59"/>
      <c r="T79" s="59"/>
      <c r="U79" s="59"/>
      <c r="V79" s="817"/>
      <c r="W79" s="59"/>
      <c r="X79" s="59"/>
      <c r="Y79" s="90"/>
    </row>
    <row r="80" spans="2:25" ht="13">
      <c r="B80" s="734"/>
      <c r="C80" s="1782" t="s">
        <v>1375</v>
      </c>
      <c r="D80" s="1783"/>
      <c r="E80" s="1783"/>
      <c r="F80" s="1783"/>
      <c r="G80" s="1783"/>
      <c r="H80" s="1783"/>
      <c r="I80" s="1783"/>
      <c r="J80" s="1784"/>
      <c r="K80" s="1049"/>
      <c r="L80" s="881"/>
      <c r="M80" s="945"/>
      <c r="N80" s="595"/>
      <c r="O80" s="817"/>
      <c r="P80" s="59"/>
      <c r="Q80" s="817"/>
      <c r="R80" s="59"/>
      <c r="S80" s="59"/>
      <c r="T80" s="59"/>
      <c r="U80" s="59"/>
      <c r="V80" s="817"/>
      <c r="W80" s="59"/>
      <c r="X80" s="59"/>
      <c r="Y80" s="90"/>
    </row>
    <row r="81" spans="2:25" ht="14">
      <c r="B81" s="855"/>
      <c r="C81" s="59"/>
      <c r="D81" s="59"/>
      <c r="E81" s="59"/>
      <c r="F81" s="59"/>
      <c r="G81" s="59"/>
      <c r="H81" s="59"/>
      <c r="I81" s="59"/>
      <c r="J81" s="59"/>
      <c r="K81" s="595"/>
      <c r="L81" s="595"/>
      <c r="M81" s="945"/>
      <c r="N81" s="595"/>
      <c r="O81" s="817"/>
      <c r="P81" s="59"/>
      <c r="Q81" s="817"/>
      <c r="R81" s="59"/>
      <c r="S81" s="59"/>
      <c r="T81" s="59"/>
      <c r="U81" s="59"/>
      <c r="V81" s="817"/>
      <c r="W81" s="59"/>
      <c r="X81" s="59"/>
      <c r="Y81" s="90"/>
    </row>
    <row r="82" spans="2:25" ht="14">
      <c r="B82" s="855"/>
      <c r="C82" s="1786" t="s">
        <v>1377</v>
      </c>
      <c r="D82" s="1786"/>
      <c r="E82" s="883"/>
      <c r="F82" s="883"/>
      <c r="G82" s="883"/>
      <c r="H82" s="883"/>
      <c r="I82" s="883"/>
      <c r="J82" s="883"/>
      <c r="K82" s="883"/>
      <c r="L82" s="817"/>
      <c r="M82" s="945"/>
      <c r="N82" s="595"/>
      <c r="O82" s="817"/>
      <c r="P82" s="59"/>
      <c r="Q82" s="817"/>
      <c r="R82" s="59"/>
      <c r="S82" s="59"/>
      <c r="T82" s="59"/>
      <c r="U82" s="59"/>
      <c r="V82" s="817"/>
      <c r="W82" s="59"/>
      <c r="X82" s="59"/>
      <c r="Y82" s="90"/>
    </row>
    <row r="83" spans="2:25" ht="14">
      <c r="B83" s="855"/>
      <c r="C83" s="1782" t="s">
        <v>1378</v>
      </c>
      <c r="D83" s="1783"/>
      <c r="E83" s="1783"/>
      <c r="F83" s="1783"/>
      <c r="G83" s="1783"/>
      <c r="H83" s="1783"/>
      <c r="I83" s="1783"/>
      <c r="J83" s="1784"/>
      <c r="K83" s="1049"/>
      <c r="L83" s="817"/>
      <c r="M83" s="945"/>
      <c r="N83" s="595"/>
      <c r="O83" s="817"/>
      <c r="P83" s="59"/>
      <c r="Q83" s="817"/>
      <c r="R83" s="59"/>
      <c r="S83" s="59"/>
      <c r="T83" s="59"/>
      <c r="U83" s="59"/>
      <c r="V83" s="817"/>
      <c r="W83" s="59"/>
      <c r="X83" s="59"/>
      <c r="Y83" s="90"/>
    </row>
    <row r="84" spans="2:25" ht="14">
      <c r="B84" s="855"/>
      <c r="C84" s="1782" t="s">
        <v>1379</v>
      </c>
      <c r="D84" s="1783"/>
      <c r="E84" s="1783"/>
      <c r="F84" s="1783"/>
      <c r="G84" s="1783"/>
      <c r="H84" s="1783"/>
      <c r="I84" s="1783"/>
      <c r="J84" s="1784"/>
      <c r="K84" s="1049"/>
      <c r="L84" s="817"/>
      <c r="M84" s="945"/>
      <c r="N84" s="595"/>
      <c r="O84" s="817"/>
      <c r="P84" s="59"/>
      <c r="Q84" s="817"/>
      <c r="R84" s="59"/>
      <c r="S84" s="59"/>
      <c r="T84" s="59"/>
      <c r="U84" s="59"/>
      <c r="V84" s="817"/>
      <c r="W84" s="59"/>
      <c r="X84" s="59"/>
      <c r="Y84" s="90"/>
    </row>
    <row r="85" spans="2:25" ht="13">
      <c r="B85" s="734"/>
      <c r="C85" s="1782" t="s">
        <v>1380</v>
      </c>
      <c r="D85" s="1783"/>
      <c r="E85" s="1783"/>
      <c r="F85" s="1783"/>
      <c r="G85" s="1783"/>
      <c r="H85" s="1783"/>
      <c r="I85" s="1783"/>
      <c r="J85" s="1784"/>
      <c r="K85" s="1049"/>
      <c r="L85" s="817"/>
      <c r="M85" s="945"/>
      <c r="N85" s="595"/>
      <c r="O85" s="817"/>
      <c r="P85" s="59"/>
      <c r="Q85" s="817"/>
      <c r="R85" s="59"/>
      <c r="S85" s="59"/>
      <c r="T85" s="59"/>
      <c r="U85" s="59"/>
      <c r="V85" s="817"/>
      <c r="W85" s="59"/>
      <c r="X85" s="59"/>
      <c r="Y85" s="90"/>
    </row>
    <row r="86" spans="2:25" ht="14">
      <c r="B86" s="855"/>
      <c r="C86" s="59"/>
      <c r="D86" s="59"/>
      <c r="E86" s="59"/>
      <c r="F86" s="59"/>
      <c r="G86" s="59"/>
      <c r="H86" s="59"/>
      <c r="I86" s="59"/>
      <c r="J86" s="59"/>
      <c r="K86" s="59"/>
      <c r="L86" s="817"/>
      <c r="M86" s="945"/>
      <c r="N86" s="595"/>
      <c r="O86" s="817"/>
      <c r="P86" s="59"/>
      <c r="Q86" s="817"/>
      <c r="R86" s="59"/>
      <c r="S86" s="59"/>
      <c r="T86" s="59"/>
      <c r="U86" s="59"/>
      <c r="V86" s="817"/>
      <c r="W86" s="59"/>
      <c r="X86" s="59"/>
      <c r="Y86" s="90"/>
    </row>
    <row r="87" spans="2:25" ht="14">
      <c r="B87" s="855"/>
      <c r="C87" s="1786" t="s">
        <v>1381</v>
      </c>
      <c r="D87" s="1786"/>
      <c r="E87" s="883"/>
      <c r="F87" s="883"/>
      <c r="G87" s="883"/>
      <c r="H87" s="883"/>
      <c r="I87" s="883"/>
      <c r="J87" s="883"/>
      <c r="K87" s="883"/>
      <c r="L87" s="883"/>
      <c r="M87" s="945"/>
      <c r="N87" s="595"/>
      <c r="O87" s="817"/>
      <c r="P87" s="59"/>
      <c r="Q87" s="817"/>
      <c r="R87" s="59"/>
      <c r="S87" s="914"/>
      <c r="T87" s="914"/>
      <c r="U87" s="914"/>
      <c r="V87" s="883"/>
      <c r="W87" s="883"/>
      <c r="X87" s="59"/>
      <c r="Y87" s="90"/>
    </row>
    <row r="88" spans="2:25" ht="14">
      <c r="B88" s="855"/>
      <c r="C88" s="1782" t="s">
        <v>1382</v>
      </c>
      <c r="D88" s="1783"/>
      <c r="E88" s="1783"/>
      <c r="F88" s="1783"/>
      <c r="G88" s="1783"/>
      <c r="H88" s="1783"/>
      <c r="I88" s="1783"/>
      <c r="J88" s="1784"/>
      <c r="K88" s="1049"/>
      <c r="L88" s="883"/>
      <c r="M88" s="945"/>
      <c r="N88" s="595"/>
      <c r="O88" s="817"/>
      <c r="P88" s="59"/>
      <c r="Q88" s="817"/>
      <c r="R88" s="59"/>
      <c r="S88" s="886"/>
      <c r="T88" s="886"/>
      <c r="U88" s="886"/>
      <c r="V88" s="886"/>
      <c r="W88" s="886"/>
      <c r="X88" s="59"/>
      <c r="Y88" s="90"/>
    </row>
    <row r="89" spans="2:25" ht="14">
      <c r="B89" s="855"/>
      <c r="C89" s="1782" t="s">
        <v>1383</v>
      </c>
      <c r="D89" s="1783"/>
      <c r="E89" s="1783"/>
      <c r="F89" s="1783"/>
      <c r="G89" s="1783"/>
      <c r="H89" s="1783"/>
      <c r="I89" s="1783"/>
      <c r="J89" s="1784"/>
      <c r="K89" s="1049"/>
      <c r="L89" s="883"/>
      <c r="M89" s="945"/>
      <c r="N89" s="595"/>
      <c r="O89" s="817"/>
      <c r="P89" s="59"/>
      <c r="Q89" s="817"/>
      <c r="R89" s="59"/>
      <c r="S89" s="886"/>
      <c r="T89" s="886"/>
      <c r="U89" s="886"/>
      <c r="V89" s="886"/>
      <c r="W89" s="886"/>
      <c r="X89" s="59"/>
      <c r="Y89" s="90"/>
    </row>
    <row r="90" spans="2:25" ht="14">
      <c r="B90" s="855"/>
      <c r="C90" s="1782" t="s">
        <v>1416</v>
      </c>
      <c r="D90" s="1783"/>
      <c r="E90" s="1783"/>
      <c r="F90" s="1783"/>
      <c r="G90" s="1783"/>
      <c r="H90" s="1783"/>
      <c r="I90" s="1783"/>
      <c r="J90" s="1784"/>
      <c r="K90" s="1049"/>
      <c r="L90" s="883"/>
      <c r="M90" s="945"/>
      <c r="N90" s="595"/>
      <c r="O90" s="817"/>
      <c r="P90" s="59"/>
      <c r="Q90" s="817"/>
      <c r="R90" s="59"/>
      <c r="S90" s="916"/>
      <c r="T90" s="916"/>
      <c r="U90" s="916"/>
      <c r="V90" s="916"/>
      <c r="W90" s="916"/>
      <c r="X90" s="59"/>
      <c r="Y90" s="90"/>
    </row>
    <row r="91" spans="2:25" ht="14">
      <c r="B91" s="855"/>
      <c r="C91" s="1782" t="s">
        <v>1417</v>
      </c>
      <c r="D91" s="1783"/>
      <c r="E91" s="1783"/>
      <c r="F91" s="1783"/>
      <c r="G91" s="1783"/>
      <c r="H91" s="1783"/>
      <c r="I91" s="1783"/>
      <c r="J91" s="1784"/>
      <c r="K91" s="1049"/>
      <c r="L91" s="883"/>
      <c r="M91" s="945"/>
      <c r="N91" s="595"/>
      <c r="O91" s="817"/>
      <c r="P91" s="59"/>
      <c r="Q91" s="817"/>
      <c r="R91" s="59"/>
      <c r="S91" s="59"/>
      <c r="T91" s="59"/>
      <c r="U91" s="59"/>
      <c r="V91" s="817"/>
      <c r="W91" s="59"/>
      <c r="X91" s="59"/>
      <c r="Y91" s="90"/>
    </row>
    <row r="92" spans="2:25" ht="14">
      <c r="B92" s="855"/>
      <c r="C92" s="1782" t="s">
        <v>1384</v>
      </c>
      <c r="D92" s="1783"/>
      <c r="E92" s="1783"/>
      <c r="F92" s="1783"/>
      <c r="G92" s="1783"/>
      <c r="H92" s="1783"/>
      <c r="I92" s="1783"/>
      <c r="J92" s="1784"/>
      <c r="K92" s="1049"/>
      <c r="L92" s="883"/>
      <c r="M92" s="945"/>
      <c r="N92" s="595"/>
      <c r="O92" s="817"/>
      <c r="P92" s="59"/>
      <c r="Q92" s="817"/>
      <c r="R92" s="59"/>
      <c r="S92" s="59"/>
      <c r="T92" s="59"/>
      <c r="U92" s="59"/>
      <c r="V92" s="817"/>
      <c r="W92" s="59"/>
      <c r="X92" s="59"/>
      <c r="Y92" s="90"/>
    </row>
    <row r="93" spans="2:25" ht="13">
      <c r="B93" s="895"/>
      <c r="C93" s="1782" t="s">
        <v>1385</v>
      </c>
      <c r="D93" s="1783"/>
      <c r="E93" s="1783"/>
      <c r="F93" s="1783"/>
      <c r="G93" s="1783"/>
      <c r="H93" s="1783"/>
      <c r="I93" s="1783"/>
      <c r="J93" s="1784"/>
      <c r="K93" s="1049"/>
      <c r="L93" s="883"/>
      <c r="M93" s="945"/>
      <c r="N93" s="595"/>
      <c r="O93" s="817"/>
      <c r="P93" s="59"/>
      <c r="Q93" s="817"/>
      <c r="R93" s="59"/>
      <c r="S93" s="59"/>
      <c r="T93" s="59"/>
      <c r="U93" s="59"/>
      <c r="V93" s="817"/>
      <c r="W93" s="59"/>
      <c r="X93" s="59"/>
      <c r="Y93" s="90"/>
    </row>
    <row r="94" spans="2:25" ht="14">
      <c r="B94" s="855"/>
      <c r="C94" s="59"/>
      <c r="D94" s="59"/>
      <c r="E94" s="59"/>
      <c r="F94" s="59"/>
      <c r="G94" s="59"/>
      <c r="H94" s="59"/>
      <c r="I94" s="59"/>
      <c r="J94" s="59"/>
      <c r="K94" s="883"/>
      <c r="L94" s="883"/>
      <c r="M94" s="945"/>
      <c r="N94" s="595"/>
      <c r="O94" s="817"/>
      <c r="P94" s="59"/>
      <c r="Q94" s="817"/>
      <c r="R94" s="59"/>
      <c r="S94" s="59"/>
      <c r="T94" s="59"/>
      <c r="U94" s="59"/>
      <c r="V94" s="817"/>
      <c r="W94" s="59"/>
      <c r="X94" s="59"/>
      <c r="Y94" s="90"/>
    </row>
    <row r="95" spans="2:25" ht="14">
      <c r="B95" s="855"/>
      <c r="C95" s="1786" t="s">
        <v>1386</v>
      </c>
      <c r="D95" s="1786"/>
      <c r="E95" s="1786"/>
      <c r="F95" s="1786"/>
      <c r="G95" s="883"/>
      <c r="H95" s="883"/>
      <c r="I95" s="883"/>
      <c r="J95" s="883"/>
      <c r="K95" s="883"/>
      <c r="L95" s="883"/>
      <c r="M95" s="945"/>
      <c r="N95" s="595"/>
      <c r="O95" s="817"/>
      <c r="P95" s="59"/>
      <c r="Q95" s="817"/>
      <c r="R95" s="59"/>
      <c r="S95" s="59"/>
      <c r="T95" s="59"/>
      <c r="U95" s="59"/>
      <c r="V95" s="817"/>
      <c r="W95" s="59"/>
      <c r="X95" s="59"/>
      <c r="Y95" s="90"/>
    </row>
    <row r="96" spans="2:25" ht="14">
      <c r="B96" s="855"/>
      <c r="C96" s="1782" t="s">
        <v>1387</v>
      </c>
      <c r="D96" s="1783"/>
      <c r="E96" s="1783"/>
      <c r="F96" s="1783"/>
      <c r="G96" s="1783"/>
      <c r="H96" s="1783"/>
      <c r="I96" s="1783"/>
      <c r="J96" s="1784"/>
      <c r="K96" s="1049"/>
      <c r="L96" s="883"/>
      <c r="M96" s="945"/>
      <c r="N96" s="595"/>
      <c r="O96" s="817"/>
      <c r="P96" s="59"/>
      <c r="Q96" s="817"/>
      <c r="R96" s="59"/>
      <c r="S96" s="59"/>
      <c r="T96" s="59"/>
      <c r="U96" s="59"/>
      <c r="V96" s="817"/>
      <c r="W96" s="59"/>
      <c r="X96" s="59"/>
      <c r="Y96" s="90"/>
    </row>
    <row r="97" spans="2:25" ht="14">
      <c r="B97" s="855"/>
      <c r="C97" s="1782" t="s">
        <v>1388</v>
      </c>
      <c r="D97" s="1783"/>
      <c r="E97" s="1783"/>
      <c r="F97" s="1783"/>
      <c r="G97" s="1783"/>
      <c r="H97" s="1783"/>
      <c r="I97" s="1783"/>
      <c r="J97" s="1784"/>
      <c r="K97" s="1049"/>
      <c r="L97" s="883"/>
      <c r="M97" s="945"/>
      <c r="N97" s="595"/>
      <c r="O97" s="817"/>
      <c r="P97" s="59"/>
      <c r="Q97" s="817"/>
      <c r="R97" s="59"/>
      <c r="S97" s="59"/>
      <c r="T97" s="59"/>
      <c r="U97" s="59"/>
      <c r="V97" s="817"/>
      <c r="W97" s="59"/>
      <c r="X97" s="59"/>
      <c r="Y97" s="90"/>
    </row>
    <row r="98" spans="2:25" ht="14">
      <c r="B98" s="855"/>
      <c r="C98" s="1782" t="s">
        <v>1418</v>
      </c>
      <c r="D98" s="1783"/>
      <c r="E98" s="1783"/>
      <c r="F98" s="1783"/>
      <c r="G98" s="1783"/>
      <c r="H98" s="1783"/>
      <c r="I98" s="1783"/>
      <c r="J98" s="1784"/>
      <c r="K98" s="1049"/>
      <c r="L98" s="883"/>
      <c r="M98" s="945"/>
      <c r="N98" s="595"/>
      <c r="O98" s="817"/>
      <c r="P98" s="59"/>
      <c r="Q98" s="817"/>
      <c r="R98" s="59"/>
      <c r="S98" s="59"/>
      <c r="T98" s="59"/>
      <c r="U98" s="59"/>
      <c r="V98" s="817"/>
      <c r="W98" s="59"/>
      <c r="X98" s="59"/>
      <c r="Y98" s="90"/>
    </row>
    <row r="99" spans="2:25" ht="13">
      <c r="B99" s="895"/>
      <c r="C99" s="1782" t="s">
        <v>1419</v>
      </c>
      <c r="D99" s="1783"/>
      <c r="E99" s="1783"/>
      <c r="F99" s="1783"/>
      <c r="G99" s="1783"/>
      <c r="H99" s="1783"/>
      <c r="I99" s="1783"/>
      <c r="J99" s="1784"/>
      <c r="K99" s="1049"/>
      <c r="L99" s="883"/>
      <c r="M99" s="945"/>
      <c r="N99" s="595"/>
      <c r="O99" s="817"/>
      <c r="P99" s="59"/>
      <c r="Q99" s="817"/>
      <c r="R99" s="59"/>
      <c r="S99" s="59"/>
      <c r="T99" s="59"/>
      <c r="U99" s="59"/>
      <c r="V99" s="817"/>
      <c r="W99" s="59"/>
      <c r="X99" s="59"/>
      <c r="Y99" s="90"/>
    </row>
    <row r="100" spans="2:25" ht="14">
      <c r="B100" s="855"/>
      <c r="C100" s="59"/>
      <c r="D100" s="59"/>
      <c r="E100" s="59"/>
      <c r="F100" s="59"/>
      <c r="G100" s="59"/>
      <c r="H100" s="59"/>
      <c r="I100" s="59"/>
      <c r="J100" s="59"/>
      <c r="K100" s="883"/>
      <c r="L100" s="883"/>
      <c r="M100" s="945"/>
      <c r="N100" s="595"/>
      <c r="O100" s="817"/>
      <c r="P100" s="59"/>
      <c r="Q100" s="817"/>
      <c r="R100" s="59"/>
      <c r="S100" s="59"/>
      <c r="T100" s="59"/>
      <c r="U100" s="59"/>
      <c r="V100" s="817"/>
      <c r="W100" s="59"/>
      <c r="X100" s="59"/>
      <c r="Y100" s="90"/>
    </row>
    <row r="101" spans="2:25" ht="14">
      <c r="B101" s="855"/>
      <c r="C101" s="1786" t="s">
        <v>1420</v>
      </c>
      <c r="D101" s="1786"/>
      <c r="E101" s="1786"/>
      <c r="F101" s="883"/>
      <c r="G101" s="883"/>
      <c r="H101" s="883"/>
      <c r="I101" s="883"/>
      <c r="J101" s="883"/>
      <c r="K101" s="883"/>
      <c r="L101" s="883"/>
      <c r="M101" s="945"/>
      <c r="N101" s="595"/>
      <c r="O101" s="817"/>
      <c r="P101" s="59"/>
      <c r="Q101" s="817"/>
      <c r="R101" s="59"/>
      <c r="S101" s="59"/>
      <c r="T101" s="59"/>
      <c r="U101" s="59"/>
      <c r="V101" s="817"/>
      <c r="W101" s="59"/>
      <c r="X101" s="59"/>
      <c r="Y101" s="90"/>
    </row>
    <row r="102" spans="2:25" ht="14">
      <c r="B102" s="855"/>
      <c r="C102" s="1812" t="s">
        <v>1389</v>
      </c>
      <c r="D102" s="1813"/>
      <c r="E102" s="1813"/>
      <c r="F102" s="1813"/>
      <c r="G102" s="1813"/>
      <c r="H102" s="1813"/>
      <c r="I102" s="1813"/>
      <c r="J102" s="1814"/>
      <c r="K102" s="1049"/>
      <c r="L102" s="883"/>
      <c r="M102" s="945"/>
      <c r="N102" s="595"/>
      <c r="O102" s="817"/>
      <c r="P102" s="59"/>
      <c r="Q102" s="817"/>
      <c r="R102" s="59"/>
      <c r="S102" s="59"/>
      <c r="T102" s="59"/>
      <c r="U102" s="59"/>
      <c r="V102" s="817"/>
      <c r="W102" s="59"/>
      <c r="X102" s="59"/>
      <c r="Y102" s="90"/>
    </row>
    <row r="103" spans="2:25" ht="13">
      <c r="B103" s="895"/>
      <c r="C103" s="1782" t="s">
        <v>1390</v>
      </c>
      <c r="D103" s="1783"/>
      <c r="E103" s="1783"/>
      <c r="F103" s="1783"/>
      <c r="G103" s="1783"/>
      <c r="H103" s="1783"/>
      <c r="I103" s="1783"/>
      <c r="J103" s="1784"/>
      <c r="K103" s="1049"/>
      <c r="L103" s="883"/>
      <c r="M103" s="945"/>
      <c r="N103" s="595"/>
      <c r="O103" s="817"/>
      <c r="P103" s="59"/>
      <c r="Q103" s="817"/>
      <c r="R103" s="59"/>
      <c r="S103" s="59"/>
      <c r="T103" s="59"/>
      <c r="U103" s="59"/>
      <c r="V103" s="59"/>
      <c r="W103" s="59"/>
      <c r="X103" s="59"/>
      <c r="Y103" s="90"/>
    </row>
    <row r="104" spans="2:25" ht="14">
      <c r="B104" s="855"/>
      <c r="C104" s="59"/>
      <c r="D104" s="59"/>
      <c r="E104" s="59"/>
      <c r="F104" s="59"/>
      <c r="G104" s="59"/>
      <c r="H104" s="59"/>
      <c r="I104" s="59"/>
      <c r="J104" s="59"/>
      <c r="K104" s="883"/>
      <c r="L104" s="883"/>
      <c r="M104" s="945"/>
      <c r="N104" s="595"/>
      <c r="O104" s="817"/>
      <c r="P104" s="59"/>
      <c r="Q104" s="817"/>
      <c r="R104" s="59"/>
      <c r="S104" s="59"/>
      <c r="T104" s="59"/>
      <c r="U104" s="59"/>
      <c r="V104" s="59"/>
      <c r="W104" s="59"/>
      <c r="X104" s="59"/>
      <c r="Y104" s="90"/>
    </row>
    <row r="105" spans="2:25" ht="14">
      <c r="B105" s="855"/>
      <c r="C105" s="1786" t="s">
        <v>1391</v>
      </c>
      <c r="D105" s="1786"/>
      <c r="E105" s="1786"/>
      <c r="F105" s="883"/>
      <c r="G105" s="883"/>
      <c r="H105" s="883"/>
      <c r="I105" s="883"/>
      <c r="J105" s="883"/>
      <c r="K105" s="883"/>
      <c r="L105" s="883"/>
      <c r="M105" s="945"/>
      <c r="N105" s="595"/>
      <c r="O105" s="817"/>
      <c r="P105" s="59"/>
      <c r="Q105" s="817"/>
      <c r="R105" s="59"/>
      <c r="S105" s="59"/>
      <c r="T105" s="59"/>
      <c r="U105" s="59"/>
      <c r="V105" s="59"/>
      <c r="W105" s="59"/>
      <c r="X105" s="59"/>
      <c r="Y105" s="59"/>
    </row>
    <row r="106" spans="2:25" ht="14">
      <c r="B106" s="855"/>
      <c r="C106" s="1812" t="s">
        <v>1392</v>
      </c>
      <c r="D106" s="1813"/>
      <c r="E106" s="1813"/>
      <c r="F106" s="1813"/>
      <c r="G106" s="1813"/>
      <c r="H106" s="1813"/>
      <c r="I106" s="1813"/>
      <c r="J106" s="1814"/>
      <c r="K106" s="1049"/>
      <c r="L106" s="883"/>
      <c r="M106" s="945"/>
      <c r="N106" s="595"/>
      <c r="O106" s="817"/>
      <c r="P106" s="59"/>
      <c r="Q106" s="817"/>
      <c r="R106" s="59"/>
      <c r="S106" s="59"/>
      <c r="T106" s="59"/>
      <c r="U106" s="59"/>
      <c r="V106" s="59"/>
      <c r="W106" s="59"/>
      <c r="X106" s="59"/>
      <c r="Y106" s="59"/>
    </row>
    <row r="107" spans="2:25" ht="14">
      <c r="B107" s="855"/>
      <c r="C107" s="1812" t="s">
        <v>1393</v>
      </c>
      <c r="D107" s="1813"/>
      <c r="E107" s="1813"/>
      <c r="F107" s="1813"/>
      <c r="G107" s="1813"/>
      <c r="H107" s="1813"/>
      <c r="I107" s="1813"/>
      <c r="J107" s="1814"/>
      <c r="K107" s="1049"/>
      <c r="L107" s="883"/>
      <c r="M107" s="945"/>
      <c r="N107" s="595"/>
      <c r="O107" s="817"/>
      <c r="P107" s="59"/>
      <c r="Q107" s="817"/>
      <c r="R107" s="59"/>
      <c r="S107" s="59"/>
      <c r="T107" s="59"/>
      <c r="U107" s="59"/>
      <c r="V107" s="59"/>
      <c r="W107" s="59"/>
      <c r="X107" s="59"/>
      <c r="Y107" s="90"/>
    </row>
    <row r="108" spans="2:25" ht="13">
      <c r="B108" s="887"/>
      <c r="C108" s="1780" t="s">
        <v>1394</v>
      </c>
      <c r="D108" s="1780"/>
      <c r="E108" s="1780"/>
      <c r="F108" s="1780"/>
      <c r="G108" s="1780"/>
      <c r="H108" s="1780"/>
      <c r="I108" s="1780"/>
      <c r="J108" s="1780"/>
      <c r="K108" s="1049"/>
      <c r="L108" s="883"/>
      <c r="M108" s="945"/>
      <c r="N108" s="595"/>
      <c r="O108" s="817"/>
      <c r="P108" s="59"/>
      <c r="Q108" s="817"/>
      <c r="R108" s="59"/>
      <c r="S108" s="59"/>
      <c r="T108" s="59"/>
      <c r="U108" s="59"/>
      <c r="V108" s="59"/>
      <c r="W108" s="59"/>
      <c r="X108" s="59"/>
      <c r="Y108" s="90"/>
    </row>
    <row r="109" spans="2:25" ht="14">
      <c r="B109" s="855"/>
      <c r="C109" s="59"/>
      <c r="D109" s="59"/>
      <c r="E109" s="59"/>
      <c r="F109" s="59"/>
      <c r="G109" s="59"/>
      <c r="H109" s="59"/>
      <c r="I109" s="59"/>
      <c r="J109" s="59"/>
      <c r="K109" s="59"/>
      <c r="L109" s="883"/>
      <c r="M109" s="945"/>
      <c r="N109" s="595"/>
      <c r="O109" s="817"/>
      <c r="P109" s="59"/>
      <c r="Q109" s="817"/>
      <c r="R109" s="59"/>
      <c r="S109" s="59"/>
      <c r="T109" s="59"/>
      <c r="U109" s="59"/>
      <c r="V109" s="59"/>
      <c r="W109" s="59"/>
      <c r="X109" s="59"/>
      <c r="Y109" s="90"/>
    </row>
    <row r="110" spans="2:25" ht="14">
      <c r="B110" s="855"/>
      <c r="C110" s="1786" t="s">
        <v>1395</v>
      </c>
      <c r="D110" s="1786"/>
      <c r="E110" s="1786"/>
      <c r="F110" s="883"/>
      <c r="G110" s="883"/>
      <c r="H110" s="883"/>
      <c r="I110" s="883"/>
      <c r="J110" s="883"/>
      <c r="K110" s="883"/>
      <c r="L110" s="883"/>
      <c r="M110" s="945"/>
      <c r="N110" s="595"/>
      <c r="O110" s="817"/>
      <c r="P110" s="59"/>
      <c r="Q110" s="817"/>
      <c r="R110" s="59"/>
      <c r="S110" s="59"/>
      <c r="T110" s="59"/>
      <c r="U110" s="59"/>
      <c r="V110" s="59"/>
      <c r="W110" s="59"/>
      <c r="X110" s="59"/>
      <c r="Y110" s="90"/>
    </row>
    <row r="111" spans="2:25" ht="14">
      <c r="B111" s="855"/>
      <c r="C111" s="1812" t="s">
        <v>1396</v>
      </c>
      <c r="D111" s="1813"/>
      <c r="E111" s="1813"/>
      <c r="F111" s="1813"/>
      <c r="G111" s="1813"/>
      <c r="H111" s="1813"/>
      <c r="I111" s="1813"/>
      <c r="J111" s="1814"/>
      <c r="K111" s="1049"/>
      <c r="L111" s="883"/>
      <c r="M111" s="945"/>
      <c r="N111" s="595"/>
      <c r="O111" s="817"/>
      <c r="P111" s="59"/>
      <c r="Q111" s="817"/>
      <c r="R111" s="59"/>
      <c r="S111" s="59"/>
      <c r="T111" s="59"/>
      <c r="U111" s="59"/>
      <c r="V111" s="817"/>
      <c r="W111" s="59"/>
      <c r="X111" s="59"/>
      <c r="Y111" s="90"/>
    </row>
    <row r="112" spans="2:25" ht="14">
      <c r="B112" s="855"/>
      <c r="C112" s="1782" t="s">
        <v>1414</v>
      </c>
      <c r="D112" s="1783"/>
      <c r="E112" s="1783"/>
      <c r="F112" s="1783"/>
      <c r="G112" s="1783"/>
      <c r="H112" s="1783"/>
      <c r="I112" s="1783"/>
      <c r="J112" s="1784"/>
      <c r="K112" s="1049"/>
      <c r="L112" s="883"/>
      <c r="M112" s="945"/>
      <c r="N112" s="595"/>
      <c r="O112" s="817"/>
      <c r="P112" s="59"/>
      <c r="Q112" s="817"/>
      <c r="R112" s="59"/>
      <c r="S112" s="59"/>
      <c r="T112" s="59"/>
      <c r="U112" s="59"/>
      <c r="V112" s="817"/>
      <c r="W112" s="59"/>
      <c r="X112" s="59"/>
      <c r="Y112" s="90"/>
    </row>
    <row r="113" spans="2:25" ht="14">
      <c r="B113" s="855"/>
      <c r="C113" s="1812" t="s">
        <v>1397</v>
      </c>
      <c r="D113" s="1813"/>
      <c r="E113" s="1813"/>
      <c r="F113" s="1813"/>
      <c r="G113" s="1813"/>
      <c r="H113" s="1813"/>
      <c r="I113" s="1813"/>
      <c r="J113" s="1814"/>
      <c r="K113" s="1049"/>
      <c r="L113" s="883"/>
      <c r="M113" s="945"/>
      <c r="N113" s="595"/>
      <c r="O113" s="817"/>
      <c r="P113" s="59"/>
      <c r="Q113" s="817"/>
      <c r="R113" s="59"/>
      <c r="S113" s="59"/>
      <c r="T113" s="59"/>
      <c r="U113" s="59"/>
      <c r="V113" s="59"/>
      <c r="W113" s="59"/>
      <c r="X113" s="59"/>
      <c r="Y113" s="90"/>
    </row>
    <row r="114" spans="2:25" ht="14">
      <c r="B114" s="855"/>
      <c r="C114" s="1812" t="s">
        <v>1398</v>
      </c>
      <c r="D114" s="1813"/>
      <c r="E114" s="1813"/>
      <c r="F114" s="1813"/>
      <c r="G114" s="1813"/>
      <c r="H114" s="1813"/>
      <c r="I114" s="1813"/>
      <c r="J114" s="1814"/>
      <c r="K114" s="1049"/>
      <c r="L114" s="883"/>
      <c r="M114" s="945"/>
      <c r="N114" s="595"/>
      <c r="O114" s="817"/>
      <c r="P114" s="59"/>
      <c r="Q114" s="817"/>
      <c r="R114" s="59"/>
      <c r="S114" s="59"/>
      <c r="T114" s="59"/>
      <c r="U114" s="59"/>
      <c r="V114" s="59"/>
      <c r="W114" s="59"/>
      <c r="X114" s="59"/>
      <c r="Y114" s="90"/>
    </row>
    <row r="115" spans="2:25" ht="14">
      <c r="B115" s="855"/>
      <c r="C115" s="1812" t="s">
        <v>1399</v>
      </c>
      <c r="D115" s="1813"/>
      <c r="E115" s="1813"/>
      <c r="F115" s="1813"/>
      <c r="G115" s="1813"/>
      <c r="H115" s="1813"/>
      <c r="I115" s="1813"/>
      <c r="J115" s="1814"/>
      <c r="K115" s="1049"/>
      <c r="L115" s="883"/>
      <c r="M115" s="945"/>
      <c r="N115" s="595"/>
      <c r="O115" s="817"/>
      <c r="P115" s="59"/>
      <c r="Q115" s="817"/>
      <c r="R115" s="59"/>
      <c r="S115" s="59"/>
      <c r="T115" s="59"/>
      <c r="U115" s="59"/>
      <c r="V115" s="59"/>
      <c r="W115" s="59"/>
      <c r="X115" s="59"/>
      <c r="Y115" s="90"/>
    </row>
    <row r="116" spans="2:25" ht="14">
      <c r="B116" s="855"/>
      <c r="C116" s="1812" t="s">
        <v>1413</v>
      </c>
      <c r="D116" s="1813"/>
      <c r="E116" s="1813"/>
      <c r="F116" s="1813"/>
      <c r="G116" s="1813"/>
      <c r="H116" s="1813"/>
      <c r="I116" s="1813"/>
      <c r="J116" s="1814"/>
      <c r="K116" s="1049"/>
      <c r="L116" s="883"/>
      <c r="M116" s="945"/>
      <c r="N116" s="595"/>
      <c r="O116" s="817"/>
      <c r="P116" s="59"/>
      <c r="Q116" s="817"/>
      <c r="R116" s="59"/>
      <c r="S116" s="59"/>
      <c r="T116" s="59"/>
      <c r="U116" s="59"/>
      <c r="V116" s="59"/>
      <c r="W116" s="59"/>
      <c r="X116" s="59"/>
      <c r="Y116" s="90"/>
    </row>
    <row r="117" spans="2:25" ht="14">
      <c r="B117" s="855"/>
      <c r="C117" s="1812" t="s">
        <v>1400</v>
      </c>
      <c r="D117" s="1813"/>
      <c r="E117" s="1813"/>
      <c r="F117" s="1813"/>
      <c r="G117" s="1813"/>
      <c r="H117" s="1813"/>
      <c r="I117" s="1813"/>
      <c r="J117" s="1814"/>
      <c r="K117" s="1049"/>
      <c r="L117" s="883"/>
      <c r="M117" s="945"/>
      <c r="N117" s="595"/>
      <c r="O117" s="817"/>
      <c r="P117" s="59"/>
      <c r="Q117" s="817"/>
      <c r="R117" s="59"/>
      <c r="S117" s="59"/>
      <c r="T117" s="883"/>
      <c r="U117" s="883"/>
      <c r="V117" s="883"/>
      <c r="W117" s="883"/>
      <c r="X117" s="59"/>
      <c r="Y117" s="90"/>
    </row>
    <row r="118" spans="2:25" ht="13">
      <c r="B118" s="895"/>
      <c r="C118" s="1812" t="s">
        <v>1421</v>
      </c>
      <c r="D118" s="1813"/>
      <c r="E118" s="1813"/>
      <c r="F118" s="1813"/>
      <c r="G118" s="1813"/>
      <c r="H118" s="1813"/>
      <c r="I118" s="1813"/>
      <c r="J118" s="1814"/>
      <c r="K118" s="1049"/>
      <c r="L118" s="883"/>
      <c r="M118" s="945"/>
      <c r="N118" s="595"/>
      <c r="O118" s="817"/>
      <c r="P118" s="59"/>
      <c r="Q118" s="817"/>
      <c r="R118" s="59"/>
      <c r="S118" s="59"/>
      <c r="T118" s="59"/>
      <c r="U118" s="59"/>
      <c r="V118" s="817"/>
      <c r="W118" s="59"/>
      <c r="X118" s="59"/>
      <c r="Y118" s="90"/>
    </row>
    <row r="119" spans="2:25" ht="14">
      <c r="B119" s="855"/>
      <c r="C119" s="59"/>
      <c r="D119" s="59"/>
      <c r="E119" s="59"/>
      <c r="F119" s="59"/>
      <c r="G119" s="59"/>
      <c r="H119" s="59"/>
      <c r="I119" s="59"/>
      <c r="J119" s="59"/>
      <c r="K119" s="59"/>
      <c r="L119" s="883"/>
      <c r="M119" s="945"/>
      <c r="N119" s="595"/>
      <c r="O119" s="817"/>
      <c r="P119" s="59"/>
      <c r="Q119" s="817"/>
      <c r="R119" s="59"/>
      <c r="S119" s="59"/>
      <c r="T119" s="59"/>
      <c r="U119" s="59"/>
      <c r="V119" s="817"/>
      <c r="W119" s="59"/>
      <c r="X119" s="59"/>
      <c r="Y119" s="90"/>
    </row>
    <row r="120" spans="2:25" ht="14">
      <c r="B120" s="855"/>
      <c r="C120" s="1786" t="s">
        <v>1401</v>
      </c>
      <c r="D120" s="1786"/>
      <c r="E120" s="1786"/>
      <c r="F120" s="1786"/>
      <c r="G120" s="1786"/>
      <c r="H120" s="883"/>
      <c r="I120" s="883"/>
      <c r="J120" s="883"/>
      <c r="K120" s="883"/>
      <c r="L120" s="883"/>
      <c r="M120" s="945"/>
      <c r="N120" s="595"/>
      <c r="O120" s="817"/>
      <c r="P120" s="59"/>
      <c r="Q120" s="817"/>
      <c r="R120" s="59"/>
      <c r="S120" s="59"/>
      <c r="T120" s="59"/>
      <c r="U120" s="59"/>
      <c r="V120" s="59"/>
      <c r="W120" s="59"/>
      <c r="X120" s="59"/>
      <c r="Y120" s="90"/>
    </row>
    <row r="121" spans="2:25" ht="14">
      <c r="B121" s="855"/>
      <c r="C121" s="1812" t="s">
        <v>1412</v>
      </c>
      <c r="D121" s="1813"/>
      <c r="E121" s="1813"/>
      <c r="F121" s="1813"/>
      <c r="G121" s="1813"/>
      <c r="H121" s="1813"/>
      <c r="I121" s="1813"/>
      <c r="J121" s="1814"/>
      <c r="K121" s="1049"/>
      <c r="L121" s="883"/>
      <c r="M121" s="945"/>
      <c r="N121" s="595"/>
      <c r="O121" s="817"/>
      <c r="P121" s="59"/>
      <c r="Q121" s="817"/>
      <c r="R121" s="59"/>
      <c r="S121" s="59"/>
      <c r="T121" s="59"/>
      <c r="U121" s="59"/>
      <c r="V121" s="59"/>
      <c r="W121" s="59"/>
      <c r="X121" s="59"/>
      <c r="Y121" s="90"/>
    </row>
    <row r="122" spans="2:25" ht="14">
      <c r="B122" s="855"/>
      <c r="C122" s="1812" t="s">
        <v>1402</v>
      </c>
      <c r="D122" s="1813"/>
      <c r="E122" s="1813"/>
      <c r="F122" s="1813"/>
      <c r="G122" s="1813"/>
      <c r="H122" s="1813"/>
      <c r="I122" s="1813"/>
      <c r="J122" s="1814"/>
      <c r="K122" s="1049"/>
      <c r="L122" s="883"/>
      <c r="M122" s="945"/>
      <c r="N122" s="595"/>
      <c r="O122" s="817"/>
      <c r="P122" s="59"/>
      <c r="Q122" s="817"/>
      <c r="R122" s="59"/>
      <c r="S122" s="59"/>
      <c r="T122" s="59"/>
      <c r="U122" s="59"/>
      <c r="V122" s="59"/>
      <c r="W122" s="59"/>
      <c r="X122" s="59"/>
      <c r="Y122" s="59"/>
    </row>
    <row r="123" spans="2:25" ht="13">
      <c r="B123" s="895"/>
      <c r="C123" s="1812" t="s">
        <v>1403</v>
      </c>
      <c r="D123" s="1813"/>
      <c r="E123" s="1813"/>
      <c r="F123" s="1813"/>
      <c r="G123" s="1813"/>
      <c r="H123" s="1813"/>
      <c r="I123" s="1813"/>
      <c r="J123" s="1814"/>
      <c r="K123" s="1049"/>
      <c r="L123" s="883"/>
      <c r="M123" s="945"/>
      <c r="N123" s="595"/>
      <c r="O123" s="817"/>
      <c r="P123" s="59"/>
      <c r="Q123" s="817"/>
      <c r="R123" s="59"/>
      <c r="S123" s="59"/>
      <c r="T123" s="59"/>
      <c r="U123" s="59"/>
      <c r="V123" s="59"/>
      <c r="W123" s="59"/>
      <c r="X123" s="59"/>
      <c r="Y123" s="59"/>
    </row>
    <row r="124" spans="2:25" ht="14">
      <c r="B124" s="855"/>
      <c r="C124" s="59"/>
      <c r="D124" s="59"/>
      <c r="E124" s="59"/>
      <c r="F124" s="59"/>
      <c r="G124" s="59"/>
      <c r="H124" s="59"/>
      <c r="I124" s="59"/>
      <c r="J124" s="59"/>
      <c r="K124" s="59"/>
      <c r="L124" s="883"/>
      <c r="M124" s="945"/>
      <c r="N124" s="595"/>
      <c r="O124" s="817"/>
      <c r="P124" s="59"/>
      <c r="Q124" s="817"/>
      <c r="R124" s="59"/>
      <c r="S124" s="59"/>
      <c r="T124" s="59"/>
      <c r="U124" s="59"/>
      <c r="V124" s="817"/>
      <c r="W124" s="59"/>
      <c r="X124" s="59"/>
      <c r="Y124" s="90"/>
    </row>
    <row r="125" spans="2:25" ht="14">
      <c r="B125" s="855"/>
      <c r="C125" s="1815" t="s">
        <v>1404</v>
      </c>
      <c r="D125" s="1815"/>
      <c r="E125" s="883"/>
      <c r="F125" s="883"/>
      <c r="G125" s="883"/>
      <c r="H125" s="883"/>
      <c r="I125" s="883"/>
      <c r="J125" s="883"/>
      <c r="K125" s="883"/>
      <c r="L125" s="883"/>
      <c r="M125" s="945"/>
      <c r="N125" s="595"/>
      <c r="O125" s="817"/>
      <c r="P125" s="59"/>
      <c r="Q125" s="817"/>
      <c r="R125" s="59"/>
      <c r="S125" s="59"/>
      <c r="T125" s="59"/>
      <c r="U125" s="59"/>
      <c r="V125" s="817"/>
      <c r="W125" s="59"/>
      <c r="X125" s="59"/>
      <c r="Y125" s="90"/>
    </row>
    <row r="126" spans="2:25" ht="14">
      <c r="B126" s="855"/>
      <c r="C126" s="1812" t="s">
        <v>1405</v>
      </c>
      <c r="D126" s="1813"/>
      <c r="E126" s="1813"/>
      <c r="F126" s="1813"/>
      <c r="G126" s="1813"/>
      <c r="H126" s="1813"/>
      <c r="I126" s="1813"/>
      <c r="J126" s="1814"/>
      <c r="K126" s="1049"/>
      <c r="L126" s="883"/>
      <c r="M126" s="945"/>
      <c r="N126" s="595"/>
      <c r="O126" s="817"/>
      <c r="P126" s="59"/>
      <c r="Q126" s="817"/>
      <c r="R126" s="59"/>
      <c r="S126" s="59"/>
      <c r="T126" s="59"/>
      <c r="U126" s="59"/>
      <c r="V126" s="59"/>
      <c r="W126" s="59"/>
      <c r="X126" s="59"/>
      <c r="Y126" s="90"/>
    </row>
    <row r="127" spans="2:25" ht="14">
      <c r="B127" s="855"/>
      <c r="C127" s="1812" t="s">
        <v>1406</v>
      </c>
      <c r="D127" s="1813"/>
      <c r="E127" s="1813"/>
      <c r="F127" s="1813"/>
      <c r="G127" s="1813"/>
      <c r="H127" s="1813"/>
      <c r="I127" s="1813"/>
      <c r="J127" s="1814"/>
      <c r="K127" s="1049"/>
      <c r="L127" s="883"/>
      <c r="M127" s="945"/>
      <c r="N127" s="595"/>
      <c r="O127" s="817"/>
      <c r="P127" s="59"/>
      <c r="Q127" s="817"/>
      <c r="R127" s="59"/>
      <c r="S127" s="59"/>
      <c r="T127" s="59"/>
      <c r="U127" s="59"/>
      <c r="V127" s="59"/>
      <c r="W127" s="59"/>
      <c r="X127" s="59"/>
      <c r="Y127" s="90"/>
    </row>
    <row r="128" spans="2:25" ht="13">
      <c r="B128" s="895"/>
      <c r="C128" s="1812" t="s">
        <v>1415</v>
      </c>
      <c r="D128" s="1813"/>
      <c r="E128" s="1813"/>
      <c r="F128" s="1813"/>
      <c r="G128" s="1813"/>
      <c r="H128" s="1813"/>
      <c r="I128" s="1813"/>
      <c r="J128" s="1814"/>
      <c r="K128" s="1049"/>
      <c r="L128" s="883"/>
      <c r="M128" s="945"/>
      <c r="N128" s="595"/>
      <c r="O128" s="817"/>
      <c r="P128" s="59"/>
      <c r="Q128" s="817"/>
      <c r="R128" s="59"/>
      <c r="S128" s="59"/>
      <c r="T128" s="59"/>
      <c r="U128" s="59"/>
      <c r="V128" s="59"/>
      <c r="W128" s="59"/>
      <c r="X128" s="59"/>
      <c r="Y128" s="59"/>
    </row>
    <row r="129" spans="2:25" ht="14">
      <c r="B129" s="855"/>
      <c r="C129" s="59"/>
      <c r="D129" s="59"/>
      <c r="E129" s="59"/>
      <c r="F129" s="59"/>
      <c r="G129" s="59"/>
      <c r="H129" s="59"/>
      <c r="I129" s="59"/>
      <c r="J129" s="59"/>
      <c r="K129" s="59"/>
      <c r="L129" s="883"/>
      <c r="M129" s="945"/>
      <c r="N129" s="595"/>
      <c r="O129" s="817"/>
      <c r="P129" s="59"/>
      <c r="Q129" s="817"/>
      <c r="R129" s="59"/>
      <c r="S129" s="59"/>
      <c r="T129" s="59"/>
      <c r="U129" s="59"/>
      <c r="V129" s="59"/>
      <c r="W129" s="59"/>
      <c r="X129" s="59"/>
      <c r="Y129" s="59"/>
    </row>
    <row r="130" spans="2:25" ht="14">
      <c r="B130" s="855"/>
      <c r="C130" s="1786" t="s">
        <v>1407</v>
      </c>
      <c r="D130" s="1786"/>
      <c r="E130" s="1786"/>
      <c r="F130" s="1786"/>
      <c r="G130" s="1786"/>
      <c r="H130" s="1786"/>
      <c r="I130" s="1786"/>
      <c r="J130" s="1786"/>
      <c r="K130" s="1786"/>
      <c r="L130" s="883"/>
      <c r="M130" s="945"/>
      <c r="N130" s="595"/>
      <c r="O130" s="817"/>
      <c r="P130" s="59"/>
      <c r="Q130" s="817"/>
      <c r="R130" s="59"/>
      <c r="S130" s="59"/>
      <c r="T130" s="59"/>
      <c r="U130" s="59"/>
      <c r="V130" s="817"/>
      <c r="W130" s="59"/>
      <c r="X130" s="59"/>
      <c r="Y130" s="90"/>
    </row>
    <row r="131" spans="2:25" ht="14">
      <c r="B131" s="855"/>
      <c r="C131" s="1812" t="s">
        <v>1426</v>
      </c>
      <c r="D131" s="1813"/>
      <c r="E131" s="1813"/>
      <c r="F131" s="1813"/>
      <c r="G131" s="1813"/>
      <c r="H131" s="1813"/>
      <c r="I131" s="1813"/>
      <c r="J131" s="1814"/>
      <c r="K131" s="1049"/>
      <c r="L131" s="883"/>
      <c r="M131" s="945"/>
      <c r="N131" s="595"/>
      <c r="O131" s="817"/>
      <c r="P131" s="59"/>
      <c r="Q131" s="817"/>
      <c r="R131" s="59"/>
      <c r="S131" s="59"/>
      <c r="T131" s="59"/>
      <c r="U131" s="59"/>
      <c r="V131" s="817"/>
      <c r="W131" s="59"/>
      <c r="X131" s="59"/>
      <c r="Y131" s="90"/>
    </row>
    <row r="132" spans="2:25" ht="14">
      <c r="B132" s="855"/>
      <c r="C132" s="1812" t="s">
        <v>1425</v>
      </c>
      <c r="D132" s="1813"/>
      <c r="E132" s="1813"/>
      <c r="F132" s="1813"/>
      <c r="G132" s="1813"/>
      <c r="H132" s="1813"/>
      <c r="I132" s="1813"/>
      <c r="J132" s="1814"/>
      <c r="K132" s="1049"/>
      <c r="L132" s="883"/>
      <c r="M132" s="945"/>
      <c r="N132" s="595"/>
      <c r="O132" s="817"/>
      <c r="P132" s="59"/>
      <c r="Q132" s="817"/>
      <c r="R132" s="59"/>
      <c r="S132" s="59"/>
      <c r="T132" s="59"/>
      <c r="U132" s="59"/>
      <c r="V132" s="817"/>
      <c r="W132" s="59"/>
      <c r="X132" s="59"/>
      <c r="Y132" s="90"/>
    </row>
    <row r="133" spans="2:25" ht="13">
      <c r="B133" s="895"/>
      <c r="C133" s="1812" t="s">
        <v>1424</v>
      </c>
      <c r="D133" s="1813"/>
      <c r="E133" s="1813"/>
      <c r="F133" s="1813"/>
      <c r="G133" s="1813"/>
      <c r="H133" s="1813"/>
      <c r="I133" s="1813"/>
      <c r="J133" s="1814"/>
      <c r="K133" s="1049"/>
      <c r="L133" s="883"/>
      <c r="M133" s="945"/>
      <c r="N133" s="595"/>
      <c r="O133" s="817"/>
      <c r="P133" s="59"/>
      <c r="Q133" s="817"/>
      <c r="R133" s="59"/>
      <c r="S133" s="59"/>
      <c r="T133" s="59"/>
      <c r="U133" s="59"/>
      <c r="V133" s="817"/>
      <c r="W133" s="59"/>
      <c r="X133" s="59"/>
      <c r="Y133" s="90"/>
    </row>
    <row r="134" spans="2:25" ht="13">
      <c r="B134" s="895"/>
      <c r="C134" s="916"/>
      <c r="D134" s="916"/>
      <c r="E134" s="916"/>
      <c r="F134" s="916"/>
      <c r="G134" s="916"/>
      <c r="H134" s="916"/>
      <c r="I134" s="916"/>
      <c r="J134" s="916"/>
      <c r="K134" s="883"/>
      <c r="L134" s="883"/>
      <c r="M134" s="945"/>
      <c r="N134" s="595"/>
      <c r="O134" s="817"/>
      <c r="P134" s="59"/>
      <c r="Q134" s="817"/>
      <c r="R134" s="59"/>
      <c r="S134" s="59"/>
      <c r="T134" s="59"/>
      <c r="U134" s="59"/>
      <c r="V134" s="817"/>
      <c r="W134" s="59"/>
      <c r="X134" s="59"/>
      <c r="Y134" s="90"/>
    </row>
    <row r="135" spans="2:25" ht="15" customHeight="1">
      <c r="B135" s="902"/>
      <c r="C135" s="1842" t="s">
        <v>1427</v>
      </c>
      <c r="D135" s="1842"/>
      <c r="E135" s="1842"/>
      <c r="F135" s="1842"/>
      <c r="G135" s="1842"/>
      <c r="H135" s="1842"/>
      <c r="I135" s="1842"/>
      <c r="J135" s="1842"/>
      <c r="K135" s="1842"/>
      <c r="L135" s="903"/>
      <c r="M135" s="904"/>
      <c r="N135" s="903"/>
      <c r="O135" s="903"/>
      <c r="P135" s="903"/>
      <c r="Q135" s="903"/>
      <c r="R135" s="903"/>
      <c r="S135" s="903"/>
      <c r="T135" s="903"/>
      <c r="U135" s="903"/>
      <c r="V135" s="903"/>
      <c r="W135" s="903"/>
      <c r="X135" s="903"/>
      <c r="Y135" s="903"/>
    </row>
    <row r="136" spans="2:25" ht="15" thickBot="1">
      <c r="B136" s="855"/>
      <c r="C136" s="59"/>
      <c r="D136" s="59"/>
      <c r="E136" s="59"/>
      <c r="F136" s="59"/>
      <c r="G136" s="59"/>
      <c r="H136" s="59"/>
      <c r="I136" s="59"/>
      <c r="J136" s="59"/>
      <c r="K136" s="59"/>
      <c r="L136" s="817"/>
      <c r="M136" s="945"/>
      <c r="N136" s="595"/>
      <c r="O136" s="817"/>
      <c r="P136" s="59"/>
      <c r="Q136" s="817"/>
      <c r="R136" s="59"/>
      <c r="S136" s="59"/>
      <c r="T136" s="59"/>
      <c r="U136" s="59"/>
      <c r="V136" s="817"/>
      <c r="W136" s="59"/>
      <c r="X136" s="59"/>
      <c r="Y136" s="90"/>
    </row>
    <row r="137" spans="2:25">
      <c r="B137" s="890"/>
      <c r="C137" s="1816"/>
      <c r="D137" s="1817"/>
      <c r="E137" s="1817"/>
      <c r="F137" s="1817"/>
      <c r="G137" s="1817"/>
      <c r="H137" s="1817"/>
      <c r="I137" s="1817"/>
      <c r="J137" s="1817"/>
      <c r="K137" s="1818"/>
      <c r="L137" s="911"/>
      <c r="M137" s="912"/>
      <c r="N137" s="911"/>
      <c r="O137" s="911"/>
      <c r="P137" s="911"/>
      <c r="Q137" s="911"/>
      <c r="R137" s="911"/>
      <c r="S137" s="911"/>
      <c r="T137" s="911"/>
      <c r="U137" s="911"/>
      <c r="V137" s="911"/>
      <c r="W137" s="881"/>
      <c r="X137" s="881"/>
      <c r="Y137" s="881"/>
    </row>
    <row r="138" spans="2:25">
      <c r="B138" s="890"/>
      <c r="C138" s="1819"/>
      <c r="D138" s="1820"/>
      <c r="E138" s="1820"/>
      <c r="F138" s="1820"/>
      <c r="G138" s="1820"/>
      <c r="H138" s="1820"/>
      <c r="I138" s="1820"/>
      <c r="J138" s="1820"/>
      <c r="K138" s="1821"/>
      <c r="L138" s="911"/>
      <c r="M138" s="912"/>
      <c r="N138" s="911"/>
      <c r="O138" s="911"/>
      <c r="P138" s="911"/>
      <c r="Q138" s="911"/>
      <c r="R138" s="911"/>
      <c r="S138" s="911"/>
      <c r="T138" s="911"/>
      <c r="U138" s="911"/>
      <c r="V138" s="911"/>
      <c r="W138" s="881"/>
      <c r="X138" s="881"/>
      <c r="Y138" s="881"/>
    </row>
    <row r="139" spans="2:25">
      <c r="B139" s="890"/>
      <c r="C139" s="1819"/>
      <c r="D139" s="1820"/>
      <c r="E139" s="1820"/>
      <c r="F139" s="1820"/>
      <c r="G139" s="1820"/>
      <c r="H139" s="1820"/>
      <c r="I139" s="1820"/>
      <c r="J139" s="1820"/>
      <c r="K139" s="1821"/>
      <c r="L139" s="911"/>
      <c r="M139" s="912"/>
      <c r="N139" s="911"/>
      <c r="O139" s="911"/>
      <c r="P139" s="911"/>
      <c r="Q139" s="911"/>
      <c r="R139" s="911"/>
      <c r="S139" s="911"/>
      <c r="T139" s="911"/>
      <c r="U139" s="911"/>
      <c r="V139" s="911"/>
      <c r="W139" s="881"/>
      <c r="X139" s="881"/>
      <c r="Y139" s="881"/>
    </row>
    <row r="140" spans="2:25">
      <c r="B140" s="890"/>
      <c r="C140" s="1819"/>
      <c r="D140" s="1820"/>
      <c r="E140" s="1820"/>
      <c r="F140" s="1820"/>
      <c r="G140" s="1820"/>
      <c r="H140" s="1820"/>
      <c r="I140" s="1820"/>
      <c r="J140" s="1820"/>
      <c r="K140" s="1821"/>
      <c r="L140" s="911"/>
      <c r="M140" s="912"/>
      <c r="N140" s="911"/>
      <c r="O140" s="911"/>
      <c r="P140" s="911"/>
      <c r="Q140" s="911"/>
      <c r="R140" s="911"/>
      <c r="S140" s="911"/>
      <c r="T140" s="911"/>
      <c r="U140" s="911"/>
      <c r="V140" s="911"/>
      <c r="W140" s="881"/>
      <c r="X140" s="881"/>
      <c r="Y140" s="881"/>
    </row>
    <row r="141" spans="2:25">
      <c r="B141" s="890"/>
      <c r="C141" s="1819"/>
      <c r="D141" s="1820"/>
      <c r="E141" s="1820"/>
      <c r="F141" s="1820"/>
      <c r="G141" s="1820"/>
      <c r="H141" s="1820"/>
      <c r="I141" s="1820"/>
      <c r="J141" s="1820"/>
      <c r="K141" s="1821"/>
      <c r="L141" s="911"/>
      <c r="M141" s="912"/>
      <c r="N141" s="911"/>
      <c r="O141" s="911"/>
      <c r="P141" s="911"/>
      <c r="Q141" s="911"/>
      <c r="R141" s="911"/>
      <c r="S141" s="911"/>
      <c r="T141" s="911"/>
      <c r="U141" s="911"/>
      <c r="V141" s="911"/>
      <c r="W141" s="881"/>
      <c r="X141" s="881"/>
      <c r="Y141" s="881"/>
    </row>
    <row r="142" spans="2:25">
      <c r="B142" s="890"/>
      <c r="C142" s="1819"/>
      <c r="D142" s="1820"/>
      <c r="E142" s="1820"/>
      <c r="F142" s="1820"/>
      <c r="G142" s="1820"/>
      <c r="H142" s="1820"/>
      <c r="I142" s="1820"/>
      <c r="J142" s="1820"/>
      <c r="K142" s="1821"/>
      <c r="L142" s="911"/>
      <c r="M142" s="912"/>
      <c r="N142" s="911"/>
      <c r="O142" s="911"/>
      <c r="P142" s="911"/>
      <c r="Q142" s="911"/>
      <c r="R142" s="911"/>
      <c r="S142" s="911"/>
      <c r="T142" s="911"/>
      <c r="U142" s="911"/>
      <c r="V142" s="911"/>
      <c r="W142" s="881"/>
      <c r="X142" s="881"/>
      <c r="Y142" s="881"/>
    </row>
    <row r="143" spans="2:25">
      <c r="B143" s="890"/>
      <c r="C143" s="1819"/>
      <c r="D143" s="1820"/>
      <c r="E143" s="1820"/>
      <c r="F143" s="1820"/>
      <c r="G143" s="1820"/>
      <c r="H143" s="1820"/>
      <c r="I143" s="1820"/>
      <c r="J143" s="1820"/>
      <c r="K143" s="1821"/>
      <c r="L143" s="911"/>
      <c r="M143" s="912"/>
      <c r="N143" s="911"/>
      <c r="O143" s="911"/>
      <c r="P143" s="911"/>
      <c r="Q143" s="911"/>
      <c r="R143" s="911"/>
      <c r="S143" s="911"/>
      <c r="T143" s="911"/>
      <c r="U143" s="911"/>
      <c r="V143" s="911"/>
      <c r="W143" s="881"/>
      <c r="X143" s="881"/>
      <c r="Y143" s="881"/>
    </row>
    <row r="144" spans="2:25">
      <c r="B144" s="890"/>
      <c r="C144" s="1819"/>
      <c r="D144" s="1820"/>
      <c r="E144" s="1820"/>
      <c r="F144" s="1820"/>
      <c r="G144" s="1820"/>
      <c r="H144" s="1820"/>
      <c r="I144" s="1820"/>
      <c r="J144" s="1820"/>
      <c r="K144" s="1821"/>
      <c r="L144" s="911"/>
      <c r="M144" s="912"/>
      <c r="N144" s="911"/>
      <c r="O144" s="911"/>
      <c r="P144" s="911"/>
      <c r="Q144" s="911"/>
      <c r="R144" s="911"/>
      <c r="S144" s="911"/>
      <c r="T144" s="911"/>
      <c r="U144" s="911"/>
      <c r="V144" s="911"/>
      <c r="W144" s="881"/>
      <c r="X144" s="881"/>
      <c r="Y144" s="881"/>
    </row>
    <row r="145" spans="2:25" ht="13" thickBot="1">
      <c r="B145" s="890"/>
      <c r="C145" s="1822"/>
      <c r="D145" s="1823"/>
      <c r="E145" s="1823"/>
      <c r="F145" s="1823"/>
      <c r="G145" s="1823"/>
      <c r="H145" s="1823"/>
      <c r="I145" s="1823"/>
      <c r="J145" s="1823"/>
      <c r="K145" s="1824"/>
      <c r="L145" s="911"/>
      <c r="M145" s="912"/>
      <c r="N145" s="911"/>
      <c r="O145" s="911"/>
      <c r="P145" s="911"/>
      <c r="Q145" s="911"/>
      <c r="R145" s="911"/>
      <c r="S145" s="911"/>
      <c r="T145" s="911"/>
      <c r="U145" s="911"/>
      <c r="V145" s="911"/>
      <c r="W145" s="881"/>
      <c r="X145" s="881"/>
      <c r="Y145" s="881"/>
    </row>
    <row r="146" spans="2:25" ht="13">
      <c r="B146" s="895"/>
      <c r="C146" s="883"/>
      <c r="D146" s="883"/>
      <c r="E146" s="883"/>
      <c r="F146" s="883"/>
      <c r="G146" s="883"/>
      <c r="H146" s="883"/>
      <c r="I146" s="883"/>
      <c r="J146" s="883"/>
      <c r="K146" s="883"/>
      <c r="L146" s="883"/>
      <c r="M146" s="945"/>
      <c r="N146" s="595"/>
      <c r="O146" s="817"/>
      <c r="P146" s="59"/>
      <c r="Q146" s="817"/>
      <c r="R146" s="59"/>
      <c r="S146" s="59"/>
      <c r="T146" s="59"/>
      <c r="U146" s="59"/>
      <c r="V146" s="817"/>
      <c r="W146" s="59"/>
      <c r="X146" s="59"/>
      <c r="Y146" s="90"/>
    </row>
    <row r="147" spans="2:25" ht="15" customHeight="1">
      <c r="B147" s="905"/>
      <c r="C147" s="1815" t="s">
        <v>1408</v>
      </c>
      <c r="D147" s="1815"/>
      <c r="E147" s="1815"/>
      <c r="F147" s="1815"/>
      <c r="G147" s="1815"/>
      <c r="H147" s="1815"/>
      <c r="I147" s="1815"/>
      <c r="J147" s="1815"/>
      <c r="K147" s="1815"/>
      <c r="L147" s="884"/>
      <c r="M147" s="936"/>
      <c r="N147" s="884"/>
      <c r="O147" s="884"/>
      <c r="P147" s="884"/>
      <c r="Q147" s="884"/>
      <c r="R147" s="884"/>
      <c r="S147" s="884"/>
      <c r="T147" s="884"/>
      <c r="U147" s="884"/>
      <c r="V147" s="884"/>
      <c r="W147" s="891"/>
      <c r="X147" s="891"/>
      <c r="Y147" s="891"/>
    </row>
    <row r="148" spans="2:25" ht="15" customHeight="1">
      <c r="B148" s="905"/>
      <c r="C148" s="1815"/>
      <c r="D148" s="1815"/>
      <c r="E148" s="1815"/>
      <c r="F148" s="1815"/>
      <c r="G148" s="1815"/>
      <c r="H148" s="1815"/>
      <c r="I148" s="1815"/>
      <c r="J148" s="1815"/>
      <c r="K148" s="1815"/>
      <c r="L148" s="884"/>
      <c r="M148" s="936"/>
      <c r="N148" s="884"/>
      <c r="O148" s="884"/>
      <c r="P148" s="884"/>
      <c r="Q148" s="884"/>
      <c r="R148" s="884"/>
      <c r="S148" s="884"/>
      <c r="T148" s="884"/>
      <c r="U148" s="884"/>
      <c r="V148" s="884"/>
      <c r="W148" s="891"/>
      <c r="X148" s="891"/>
      <c r="Y148" s="891"/>
    </row>
    <row r="149" spans="2:25" ht="14" thickBot="1">
      <c r="B149" s="895"/>
      <c r="C149" s="884"/>
      <c r="D149" s="884"/>
      <c r="E149" s="884"/>
      <c r="F149" s="884"/>
      <c r="G149" s="884"/>
      <c r="H149" s="884"/>
      <c r="I149" s="884"/>
      <c r="J149" s="884"/>
      <c r="K149" s="884"/>
      <c r="L149" s="884"/>
      <c r="M149" s="945"/>
      <c r="N149" s="595"/>
      <c r="O149" s="817"/>
      <c r="P149" s="59"/>
      <c r="Q149" s="817"/>
      <c r="R149" s="59"/>
      <c r="S149" s="59"/>
      <c r="T149" s="59"/>
      <c r="U149" s="59"/>
      <c r="V149" s="817"/>
      <c r="W149" s="59"/>
      <c r="X149" s="59"/>
      <c r="Y149" s="90"/>
    </row>
    <row r="150" spans="2:25" ht="13">
      <c r="B150" s="880"/>
      <c r="C150" s="1816"/>
      <c r="D150" s="1817"/>
      <c r="E150" s="1817"/>
      <c r="F150" s="1817"/>
      <c r="G150" s="1817"/>
      <c r="H150" s="1817"/>
      <c r="I150" s="1817"/>
      <c r="J150" s="1817"/>
      <c r="K150" s="1818"/>
      <c r="L150" s="911"/>
      <c r="M150" s="912"/>
      <c r="N150" s="911"/>
      <c r="O150" s="911"/>
      <c r="P150" s="911"/>
      <c r="Q150" s="911"/>
      <c r="R150" s="911"/>
      <c r="S150" s="911"/>
      <c r="T150" s="911"/>
      <c r="U150" s="911"/>
      <c r="V150" s="911"/>
      <c r="W150" s="59"/>
      <c r="X150" s="59"/>
      <c r="Y150" s="90"/>
    </row>
    <row r="151" spans="2:25" ht="13">
      <c r="B151" s="880"/>
      <c r="C151" s="1819"/>
      <c r="D151" s="1820"/>
      <c r="E151" s="1820"/>
      <c r="F151" s="1820"/>
      <c r="G151" s="1820"/>
      <c r="H151" s="1820"/>
      <c r="I151" s="1820"/>
      <c r="J151" s="1820"/>
      <c r="K151" s="1821"/>
      <c r="L151" s="911"/>
      <c r="M151" s="912"/>
      <c r="N151" s="911"/>
      <c r="O151" s="911"/>
      <c r="P151" s="911"/>
      <c r="Q151" s="911"/>
      <c r="R151" s="911"/>
      <c r="S151" s="911"/>
      <c r="T151" s="911"/>
      <c r="U151" s="911"/>
      <c r="V151" s="911"/>
      <c r="W151" s="59"/>
      <c r="X151" s="59"/>
      <c r="Y151" s="90"/>
    </row>
    <row r="152" spans="2:25" ht="13">
      <c r="B152" s="880"/>
      <c r="C152" s="1819"/>
      <c r="D152" s="1820"/>
      <c r="E152" s="1820"/>
      <c r="F152" s="1820"/>
      <c r="G152" s="1820"/>
      <c r="H152" s="1820"/>
      <c r="I152" s="1820"/>
      <c r="J152" s="1820"/>
      <c r="K152" s="1821"/>
      <c r="L152" s="911"/>
      <c r="M152" s="912"/>
      <c r="N152" s="911"/>
      <c r="O152" s="911"/>
      <c r="P152" s="911"/>
      <c r="Q152" s="911"/>
      <c r="R152" s="911"/>
      <c r="S152" s="911"/>
      <c r="T152" s="911"/>
      <c r="U152" s="911"/>
      <c r="V152" s="911"/>
      <c r="W152" s="59"/>
      <c r="X152" s="59"/>
      <c r="Y152" s="90"/>
    </row>
    <row r="153" spans="2:25" ht="13">
      <c r="B153" s="880"/>
      <c r="C153" s="1819"/>
      <c r="D153" s="1820"/>
      <c r="E153" s="1820"/>
      <c r="F153" s="1820"/>
      <c r="G153" s="1820"/>
      <c r="H153" s="1820"/>
      <c r="I153" s="1820"/>
      <c r="J153" s="1820"/>
      <c r="K153" s="1821"/>
      <c r="L153" s="911"/>
      <c r="M153" s="912"/>
      <c r="N153" s="911"/>
      <c r="O153" s="911"/>
      <c r="P153" s="911"/>
      <c r="Q153" s="911"/>
      <c r="R153" s="911"/>
      <c r="S153" s="911"/>
      <c r="T153" s="911"/>
      <c r="U153" s="911"/>
      <c r="V153" s="911"/>
      <c r="W153" s="59"/>
      <c r="X153" s="59"/>
      <c r="Y153" s="90"/>
    </row>
    <row r="154" spans="2:25" ht="13">
      <c r="B154" s="880"/>
      <c r="C154" s="1819"/>
      <c r="D154" s="1820"/>
      <c r="E154" s="1820"/>
      <c r="F154" s="1820"/>
      <c r="G154" s="1820"/>
      <c r="H154" s="1820"/>
      <c r="I154" s="1820"/>
      <c r="J154" s="1820"/>
      <c r="K154" s="1821"/>
      <c r="L154" s="911"/>
      <c r="M154" s="912"/>
      <c r="N154" s="911"/>
      <c r="O154" s="911"/>
      <c r="P154" s="911"/>
      <c r="Q154" s="911"/>
      <c r="R154" s="911"/>
      <c r="S154" s="911"/>
      <c r="T154" s="911"/>
      <c r="U154" s="911"/>
      <c r="V154" s="911"/>
      <c r="W154" s="59"/>
      <c r="X154" s="59"/>
      <c r="Y154" s="90"/>
    </row>
    <row r="155" spans="2:25" ht="13">
      <c r="B155" s="880"/>
      <c r="C155" s="1819"/>
      <c r="D155" s="1820"/>
      <c r="E155" s="1820"/>
      <c r="F155" s="1820"/>
      <c r="G155" s="1820"/>
      <c r="H155" s="1820"/>
      <c r="I155" s="1820"/>
      <c r="J155" s="1820"/>
      <c r="K155" s="1821"/>
      <c r="L155" s="911"/>
      <c r="M155" s="912"/>
      <c r="N155" s="911"/>
      <c r="O155" s="911"/>
      <c r="P155" s="911"/>
      <c r="Q155" s="911"/>
      <c r="R155" s="911"/>
      <c r="S155" s="911"/>
      <c r="T155" s="911"/>
      <c r="U155" s="911"/>
      <c r="V155" s="911"/>
      <c r="W155" s="59"/>
      <c r="X155" s="59"/>
      <c r="Y155" s="90"/>
    </row>
    <row r="156" spans="2:25" ht="13">
      <c r="B156" s="880"/>
      <c r="C156" s="1819"/>
      <c r="D156" s="1820"/>
      <c r="E156" s="1820"/>
      <c r="F156" s="1820"/>
      <c r="G156" s="1820"/>
      <c r="H156" s="1820"/>
      <c r="I156" s="1820"/>
      <c r="J156" s="1820"/>
      <c r="K156" s="1821"/>
      <c r="L156" s="911"/>
      <c r="M156" s="912"/>
      <c r="N156" s="911"/>
      <c r="O156" s="911"/>
      <c r="P156" s="911"/>
      <c r="Q156" s="911"/>
      <c r="R156" s="911"/>
      <c r="S156" s="911"/>
      <c r="T156" s="911"/>
      <c r="U156" s="911"/>
      <c r="V156" s="911"/>
      <c r="W156" s="59"/>
      <c r="X156" s="59"/>
      <c r="Y156" s="90"/>
    </row>
    <row r="157" spans="2:25" ht="14" thickBot="1">
      <c r="B157" s="880"/>
      <c r="C157" s="1822"/>
      <c r="D157" s="1823"/>
      <c r="E157" s="1823"/>
      <c r="F157" s="1823"/>
      <c r="G157" s="1823"/>
      <c r="H157" s="1823"/>
      <c r="I157" s="1823"/>
      <c r="J157" s="1823"/>
      <c r="K157" s="1824"/>
      <c r="L157" s="911"/>
      <c r="M157" s="912"/>
      <c r="N157" s="911"/>
      <c r="O157" s="911"/>
      <c r="P157" s="911"/>
      <c r="Q157" s="911"/>
      <c r="R157" s="911"/>
      <c r="S157" s="911"/>
      <c r="T157" s="911"/>
      <c r="U157" s="911"/>
      <c r="V157" s="911"/>
      <c r="W157" s="59"/>
      <c r="X157" s="59"/>
      <c r="Y157" s="90"/>
    </row>
    <row r="158" spans="2:25" ht="13">
      <c r="B158" s="895"/>
      <c r="C158" s="883"/>
      <c r="D158" s="883"/>
      <c r="E158" s="883"/>
      <c r="F158" s="883"/>
      <c r="G158" s="883"/>
      <c r="H158" s="883"/>
      <c r="I158" s="883"/>
      <c r="J158" s="883"/>
      <c r="K158" s="883"/>
      <c r="L158" s="883"/>
      <c r="M158" s="945"/>
      <c r="N158" s="595"/>
      <c r="O158" s="817"/>
      <c r="P158" s="59"/>
      <c r="Q158" s="817"/>
      <c r="R158" s="59"/>
      <c r="S158" s="59"/>
      <c r="T158" s="59"/>
      <c r="U158" s="59"/>
      <c r="V158" s="817"/>
      <c r="W158" s="59"/>
      <c r="X158" s="59"/>
      <c r="Y158" s="90"/>
    </row>
    <row r="159" spans="2:25" ht="15" customHeight="1">
      <c r="B159" s="905"/>
      <c r="C159" s="1815" t="s">
        <v>1409</v>
      </c>
      <c r="D159" s="1815"/>
      <c r="E159" s="1815"/>
      <c r="F159" s="1815"/>
      <c r="G159" s="1815"/>
      <c r="H159" s="1815"/>
      <c r="I159" s="1815"/>
      <c r="J159" s="1815"/>
      <c r="K159" s="1815"/>
      <c r="L159" s="884"/>
      <c r="M159" s="936"/>
      <c r="N159" s="884"/>
      <c r="O159" s="884"/>
      <c r="P159" s="884"/>
      <c r="Q159" s="884"/>
      <c r="R159" s="884"/>
      <c r="S159" s="884"/>
      <c r="T159" s="884"/>
      <c r="U159" s="884"/>
      <c r="V159" s="884"/>
      <c r="W159" s="891"/>
      <c r="X159" s="891"/>
      <c r="Y159" s="891"/>
    </row>
    <row r="160" spans="2:25" ht="14" thickBot="1">
      <c r="B160" s="895"/>
      <c r="C160" s="883"/>
      <c r="D160" s="883"/>
      <c r="E160" s="883"/>
      <c r="F160" s="883"/>
      <c r="G160" s="883"/>
      <c r="H160" s="883"/>
      <c r="I160" s="883"/>
      <c r="J160" s="883"/>
      <c r="K160" s="883"/>
      <c r="L160" s="883"/>
      <c r="M160" s="945"/>
      <c r="N160" s="595"/>
      <c r="O160" s="817"/>
      <c r="P160" s="59"/>
      <c r="Q160" s="817"/>
      <c r="R160" s="59"/>
      <c r="S160" s="59"/>
      <c r="T160" s="59"/>
      <c r="U160" s="59"/>
      <c r="V160" s="817"/>
      <c r="W160" s="59"/>
      <c r="X160" s="59"/>
      <c r="Y160" s="90"/>
    </row>
    <row r="161" spans="2:25" ht="13">
      <c r="B161" s="880"/>
      <c r="C161" s="1816"/>
      <c r="D161" s="1817"/>
      <c r="E161" s="1817"/>
      <c r="F161" s="1817"/>
      <c r="G161" s="1817"/>
      <c r="H161" s="1817"/>
      <c r="I161" s="1817"/>
      <c r="J161" s="1817"/>
      <c r="K161" s="1818"/>
      <c r="L161" s="911"/>
      <c r="M161" s="912"/>
      <c r="N161" s="911"/>
      <c r="O161" s="911"/>
      <c r="P161" s="911"/>
      <c r="Q161" s="911"/>
      <c r="R161" s="911"/>
      <c r="S161" s="911"/>
      <c r="T161" s="911"/>
      <c r="U161" s="911"/>
      <c r="V161" s="911"/>
      <c r="W161" s="59"/>
      <c r="X161" s="59"/>
      <c r="Y161" s="90"/>
    </row>
    <row r="162" spans="2:25" ht="13">
      <c r="B162" s="880"/>
      <c r="C162" s="1819"/>
      <c r="D162" s="1820"/>
      <c r="E162" s="1820"/>
      <c r="F162" s="1820"/>
      <c r="G162" s="1820"/>
      <c r="H162" s="1820"/>
      <c r="I162" s="1820"/>
      <c r="J162" s="1820"/>
      <c r="K162" s="1821"/>
      <c r="L162" s="911"/>
      <c r="M162" s="912"/>
      <c r="N162" s="911"/>
      <c r="O162" s="911"/>
      <c r="P162" s="911"/>
      <c r="Q162" s="911"/>
      <c r="R162" s="911"/>
      <c r="S162" s="911"/>
      <c r="T162" s="911"/>
      <c r="U162" s="911"/>
      <c r="V162" s="911"/>
      <c r="W162" s="59"/>
      <c r="X162" s="59"/>
      <c r="Y162" s="90"/>
    </row>
    <row r="163" spans="2:25" ht="13">
      <c r="B163" s="880"/>
      <c r="C163" s="1819"/>
      <c r="D163" s="1820"/>
      <c r="E163" s="1820"/>
      <c r="F163" s="1820"/>
      <c r="G163" s="1820"/>
      <c r="H163" s="1820"/>
      <c r="I163" s="1820"/>
      <c r="J163" s="1820"/>
      <c r="K163" s="1821"/>
      <c r="L163" s="911"/>
      <c r="M163" s="912"/>
      <c r="N163" s="911"/>
      <c r="O163" s="911"/>
      <c r="P163" s="911"/>
      <c r="Q163" s="911"/>
      <c r="R163" s="911"/>
      <c r="S163" s="911"/>
      <c r="T163" s="911"/>
      <c r="U163" s="911"/>
      <c r="V163" s="911"/>
      <c r="W163" s="59"/>
      <c r="X163" s="59"/>
      <c r="Y163" s="90"/>
    </row>
    <row r="164" spans="2:25" ht="13">
      <c r="B164" s="880"/>
      <c r="C164" s="1819"/>
      <c r="D164" s="1820"/>
      <c r="E164" s="1820"/>
      <c r="F164" s="1820"/>
      <c r="G164" s="1820"/>
      <c r="H164" s="1820"/>
      <c r="I164" s="1820"/>
      <c r="J164" s="1820"/>
      <c r="K164" s="1821"/>
      <c r="L164" s="911"/>
      <c r="M164" s="912"/>
      <c r="N164" s="911"/>
      <c r="O164" s="911"/>
      <c r="P164" s="911"/>
      <c r="Q164" s="911"/>
      <c r="R164" s="911"/>
      <c r="S164" s="911"/>
      <c r="T164" s="911"/>
      <c r="U164" s="911"/>
      <c r="V164" s="911"/>
      <c r="W164" s="59"/>
      <c r="X164" s="59"/>
      <c r="Y164" s="90"/>
    </row>
    <row r="165" spans="2:25" ht="13">
      <c r="B165" s="880"/>
      <c r="C165" s="1819"/>
      <c r="D165" s="1820"/>
      <c r="E165" s="1820"/>
      <c r="F165" s="1820"/>
      <c r="G165" s="1820"/>
      <c r="H165" s="1820"/>
      <c r="I165" s="1820"/>
      <c r="J165" s="1820"/>
      <c r="K165" s="1821"/>
      <c r="L165" s="911"/>
      <c r="M165" s="912"/>
      <c r="N165" s="911"/>
      <c r="O165" s="911"/>
      <c r="P165" s="911"/>
      <c r="Q165" s="911"/>
      <c r="R165" s="911"/>
      <c r="S165" s="911"/>
      <c r="T165" s="911"/>
      <c r="U165" s="911"/>
      <c r="V165" s="911"/>
      <c r="W165" s="59"/>
      <c r="X165" s="59"/>
      <c r="Y165" s="90"/>
    </row>
    <row r="166" spans="2:25" ht="13">
      <c r="B166" s="880"/>
      <c r="C166" s="1819"/>
      <c r="D166" s="1820"/>
      <c r="E166" s="1820"/>
      <c r="F166" s="1820"/>
      <c r="G166" s="1820"/>
      <c r="H166" s="1820"/>
      <c r="I166" s="1820"/>
      <c r="J166" s="1820"/>
      <c r="K166" s="1821"/>
      <c r="L166" s="911"/>
      <c r="M166" s="912"/>
      <c r="N166" s="911"/>
      <c r="O166" s="911"/>
      <c r="P166" s="911"/>
      <c r="Q166" s="911"/>
      <c r="R166" s="911"/>
      <c r="S166" s="911"/>
      <c r="T166" s="911"/>
      <c r="U166" s="911"/>
      <c r="V166" s="911"/>
      <c r="W166" s="59"/>
      <c r="X166" s="59"/>
      <c r="Y166" s="90"/>
    </row>
    <row r="167" spans="2:25" ht="13">
      <c r="B167" s="880"/>
      <c r="C167" s="1819"/>
      <c r="D167" s="1820"/>
      <c r="E167" s="1820"/>
      <c r="F167" s="1820"/>
      <c r="G167" s="1820"/>
      <c r="H167" s="1820"/>
      <c r="I167" s="1820"/>
      <c r="J167" s="1820"/>
      <c r="K167" s="1821"/>
      <c r="L167" s="911"/>
      <c r="M167" s="912"/>
      <c r="N167" s="911"/>
      <c r="O167" s="911"/>
      <c r="P167" s="911"/>
      <c r="Q167" s="911"/>
      <c r="R167" s="911"/>
      <c r="S167" s="911"/>
      <c r="T167" s="911"/>
      <c r="U167" s="911"/>
      <c r="V167" s="911"/>
      <c r="W167" s="59"/>
      <c r="X167" s="59"/>
      <c r="Y167" s="90"/>
    </row>
    <row r="168" spans="2:25" ht="14" thickBot="1">
      <c r="B168" s="880"/>
      <c r="C168" s="1822"/>
      <c r="D168" s="1823"/>
      <c r="E168" s="1823"/>
      <c r="F168" s="1823"/>
      <c r="G168" s="1823"/>
      <c r="H168" s="1823"/>
      <c r="I168" s="1823"/>
      <c r="J168" s="1823"/>
      <c r="K168" s="1824"/>
      <c r="L168" s="911"/>
      <c r="M168" s="912"/>
      <c r="N168" s="911"/>
      <c r="O168" s="911"/>
      <c r="P168" s="911"/>
      <c r="Q168" s="911"/>
      <c r="R168" s="911"/>
      <c r="S168" s="911"/>
      <c r="T168" s="911"/>
      <c r="U168" s="911"/>
      <c r="V168" s="911"/>
      <c r="W168" s="59"/>
      <c r="X168" s="59"/>
      <c r="Y168" s="90"/>
    </row>
    <row r="169" spans="2:25" ht="13">
      <c r="B169" s="895"/>
      <c r="C169" s="883"/>
      <c r="D169" s="883"/>
      <c r="E169" s="883"/>
      <c r="F169" s="883"/>
      <c r="G169" s="883"/>
      <c r="H169" s="883"/>
      <c r="I169" s="883"/>
      <c r="J169" s="883"/>
      <c r="K169" s="883"/>
      <c r="L169" s="883"/>
      <c r="M169" s="945"/>
      <c r="N169" s="595"/>
      <c r="O169" s="817"/>
      <c r="P169" s="59"/>
      <c r="Q169" s="817"/>
      <c r="R169" s="59"/>
      <c r="S169" s="59"/>
      <c r="T169" s="59"/>
      <c r="U169" s="59"/>
      <c r="V169" s="817"/>
      <c r="W169" s="59"/>
      <c r="X169" s="59"/>
      <c r="Y169" s="90"/>
    </row>
    <row r="170" spans="2:25" ht="15" customHeight="1">
      <c r="B170" s="905"/>
      <c r="C170" s="1815" t="s">
        <v>1410</v>
      </c>
      <c r="D170" s="1815"/>
      <c r="E170" s="1815"/>
      <c r="F170" s="1815"/>
      <c r="G170" s="1815"/>
      <c r="H170" s="1815"/>
      <c r="I170" s="1815"/>
      <c r="J170" s="1815"/>
      <c r="K170" s="1815"/>
      <c r="L170" s="914"/>
      <c r="M170" s="918"/>
      <c r="N170" s="914"/>
      <c r="O170" s="914"/>
      <c r="P170" s="914"/>
      <c r="Q170" s="914"/>
      <c r="R170" s="914"/>
      <c r="S170" s="914"/>
      <c r="T170" s="914"/>
      <c r="U170" s="914"/>
      <c r="V170" s="914"/>
      <c r="W170" s="891"/>
      <c r="X170" s="891"/>
      <c r="Y170" s="891"/>
    </row>
    <row r="171" spans="2:25" ht="14" thickBot="1">
      <c r="B171" s="895"/>
      <c r="C171" s="883"/>
      <c r="D171" s="883"/>
      <c r="E171" s="883"/>
      <c r="F171" s="883"/>
      <c r="G171" s="883"/>
      <c r="H171" s="883"/>
      <c r="I171" s="883"/>
      <c r="J171" s="883"/>
      <c r="K171" s="883"/>
      <c r="L171" s="883"/>
      <c r="M171" s="945"/>
      <c r="N171" s="595"/>
      <c r="O171" s="817"/>
      <c r="P171" s="59"/>
      <c r="Q171" s="817"/>
      <c r="R171" s="59"/>
      <c r="S171" s="59"/>
      <c r="T171" s="59"/>
      <c r="U171" s="59"/>
      <c r="V171" s="817"/>
      <c r="W171" s="59"/>
      <c r="X171" s="59"/>
      <c r="Y171" s="90"/>
    </row>
    <row r="172" spans="2:25" ht="13">
      <c r="B172" s="910"/>
      <c r="C172" s="1768"/>
      <c r="D172" s="1769"/>
      <c r="E172" s="1769"/>
      <c r="F172" s="1769"/>
      <c r="G172" s="1769"/>
      <c r="H172" s="1769"/>
      <c r="I172" s="1769"/>
      <c r="J172" s="1769"/>
      <c r="K172" s="1770"/>
      <c r="L172" s="881"/>
      <c r="M172" s="882"/>
      <c r="N172" s="881"/>
      <c r="O172" s="881"/>
      <c r="P172" s="881"/>
      <c r="Q172" s="881"/>
      <c r="R172" s="881"/>
      <c r="S172" s="881"/>
      <c r="T172" s="881"/>
      <c r="U172" s="881"/>
      <c r="V172" s="881"/>
      <c r="W172" s="59"/>
      <c r="X172" s="59"/>
      <c r="Y172" s="90"/>
    </row>
    <row r="173" spans="2:25" ht="13">
      <c r="B173" s="910"/>
      <c r="C173" s="1771"/>
      <c r="D173" s="1772"/>
      <c r="E173" s="1772"/>
      <c r="F173" s="1772"/>
      <c r="G173" s="1772"/>
      <c r="H173" s="1772"/>
      <c r="I173" s="1772"/>
      <c r="J173" s="1772"/>
      <c r="K173" s="1773"/>
      <c r="L173" s="881"/>
      <c r="M173" s="882"/>
      <c r="N173" s="881"/>
      <c r="O173" s="881"/>
      <c r="P173" s="881"/>
      <c r="Q173" s="881"/>
      <c r="R173" s="881"/>
      <c r="S173" s="881"/>
      <c r="T173" s="881"/>
      <c r="U173" s="881"/>
      <c r="V173" s="881"/>
      <c r="W173" s="59"/>
      <c r="X173" s="59"/>
      <c r="Y173" s="90"/>
    </row>
    <row r="174" spans="2:25" ht="13">
      <c r="B174" s="910"/>
      <c r="C174" s="1771"/>
      <c r="D174" s="1772"/>
      <c r="E174" s="1772"/>
      <c r="F174" s="1772"/>
      <c r="G174" s="1772"/>
      <c r="H174" s="1772"/>
      <c r="I174" s="1772"/>
      <c r="J174" s="1772"/>
      <c r="K174" s="1773"/>
      <c r="L174" s="881"/>
      <c r="M174" s="882"/>
      <c r="N174" s="881"/>
      <c r="O174" s="881"/>
      <c r="P174" s="881"/>
      <c r="Q174" s="881"/>
      <c r="R174" s="881"/>
      <c r="S174" s="881"/>
      <c r="T174" s="881"/>
      <c r="U174" s="881"/>
      <c r="V174" s="881"/>
      <c r="W174" s="59"/>
      <c r="X174" s="59"/>
      <c r="Y174" s="90"/>
    </row>
    <row r="175" spans="2:25" ht="13">
      <c r="B175" s="910"/>
      <c r="C175" s="1771"/>
      <c r="D175" s="1772"/>
      <c r="E175" s="1772"/>
      <c r="F175" s="1772"/>
      <c r="G175" s="1772"/>
      <c r="H175" s="1772"/>
      <c r="I175" s="1772"/>
      <c r="J175" s="1772"/>
      <c r="K175" s="1773"/>
      <c r="L175" s="881"/>
      <c r="M175" s="882"/>
      <c r="N175" s="881"/>
      <c r="O175" s="881"/>
      <c r="P175" s="881"/>
      <c r="Q175" s="881"/>
      <c r="R175" s="881"/>
      <c r="S175" s="881"/>
      <c r="T175" s="881"/>
      <c r="U175" s="881"/>
      <c r="V175" s="881"/>
      <c r="W175" s="59"/>
      <c r="X175" s="59"/>
      <c r="Y175" s="90"/>
    </row>
    <row r="176" spans="2:25" ht="13">
      <c r="B176" s="910"/>
      <c r="C176" s="1771"/>
      <c r="D176" s="1772"/>
      <c r="E176" s="1772"/>
      <c r="F176" s="1772"/>
      <c r="G176" s="1772"/>
      <c r="H176" s="1772"/>
      <c r="I176" s="1772"/>
      <c r="J176" s="1772"/>
      <c r="K176" s="1773"/>
      <c r="L176" s="881"/>
      <c r="M176" s="882"/>
      <c r="N176" s="881"/>
      <c r="O176" s="881"/>
      <c r="P176" s="881"/>
      <c r="Q176" s="881"/>
      <c r="R176" s="881"/>
      <c r="S176" s="881"/>
      <c r="T176" s="881"/>
      <c r="U176" s="881"/>
      <c r="V176" s="881"/>
      <c r="W176" s="59"/>
      <c r="X176" s="59"/>
      <c r="Y176" s="90"/>
    </row>
    <row r="177" spans="2:25" ht="13">
      <c r="B177" s="910"/>
      <c r="C177" s="1771"/>
      <c r="D177" s="1772"/>
      <c r="E177" s="1772"/>
      <c r="F177" s="1772"/>
      <c r="G177" s="1772"/>
      <c r="H177" s="1772"/>
      <c r="I177" s="1772"/>
      <c r="J177" s="1772"/>
      <c r="K177" s="1773"/>
      <c r="L177" s="881"/>
      <c r="M177" s="882"/>
      <c r="N177" s="881"/>
      <c r="O177" s="881"/>
      <c r="P177" s="881"/>
      <c r="Q177" s="881"/>
      <c r="R177" s="881"/>
      <c r="S177" s="881"/>
      <c r="T177" s="881"/>
      <c r="U177" s="881"/>
      <c r="V177" s="881"/>
      <c r="W177" s="59"/>
      <c r="X177" s="59"/>
      <c r="Y177" s="90"/>
    </row>
    <row r="178" spans="2:25" ht="13">
      <c r="B178" s="910"/>
      <c r="C178" s="1771"/>
      <c r="D178" s="1772"/>
      <c r="E178" s="1772"/>
      <c r="F178" s="1772"/>
      <c r="G178" s="1772"/>
      <c r="H178" s="1772"/>
      <c r="I178" s="1772"/>
      <c r="J178" s="1772"/>
      <c r="K178" s="1773"/>
      <c r="L178" s="881"/>
      <c r="M178" s="882"/>
      <c r="N178" s="881"/>
      <c r="O178" s="881"/>
      <c r="P178" s="881"/>
      <c r="Q178" s="881"/>
      <c r="R178" s="881"/>
      <c r="S178" s="881"/>
      <c r="T178" s="881"/>
      <c r="U178" s="881"/>
      <c r="V178" s="881"/>
      <c r="W178" s="59"/>
      <c r="X178" s="59"/>
      <c r="Y178" s="90"/>
    </row>
    <row r="179" spans="2:25" ht="14" thickBot="1">
      <c r="B179" s="910"/>
      <c r="C179" s="1774"/>
      <c r="D179" s="1775"/>
      <c r="E179" s="1775"/>
      <c r="F179" s="1775"/>
      <c r="G179" s="1775"/>
      <c r="H179" s="1775"/>
      <c r="I179" s="1775"/>
      <c r="J179" s="1775"/>
      <c r="K179" s="1776"/>
      <c r="L179" s="881"/>
      <c r="M179" s="882"/>
      <c r="N179" s="881"/>
      <c r="O179" s="881"/>
      <c r="P179" s="881"/>
      <c r="Q179" s="881"/>
      <c r="R179" s="881"/>
      <c r="S179" s="881"/>
      <c r="T179" s="881"/>
      <c r="U179" s="881"/>
      <c r="V179" s="881"/>
      <c r="W179" s="59"/>
      <c r="X179" s="59"/>
      <c r="Y179" s="90"/>
    </row>
    <row r="180" spans="2:25" ht="14" thickBot="1">
      <c r="B180" s="907"/>
      <c r="C180" s="908"/>
      <c r="D180" s="908"/>
      <c r="E180" s="908"/>
      <c r="F180" s="908"/>
      <c r="G180" s="908"/>
      <c r="H180" s="908"/>
      <c r="I180" s="908"/>
      <c r="J180" s="908"/>
      <c r="K180" s="908"/>
      <c r="L180" s="908"/>
      <c r="M180" s="946"/>
      <c r="N180" s="595"/>
      <c r="O180" s="817"/>
      <c r="P180" s="59"/>
      <c r="Q180" s="817"/>
      <c r="R180" s="59"/>
      <c r="S180" s="59"/>
      <c r="T180" s="59"/>
      <c r="U180" s="59"/>
      <c r="V180" s="817"/>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ageMargins left="0.45" right="0.5" top="0.75" bottom="0.75" header="0.3" footer="0.3"/>
  <rowBreaks count="1" manualBreakCount="1">
    <brk id="48"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0B050"/>
  </sheetPr>
  <dimension ref="A1:K192"/>
  <sheetViews>
    <sheetView topLeftCell="A41" workbookViewId="0">
      <selection activeCell="C86" sqref="C86:D86"/>
    </sheetView>
  </sheetViews>
  <sheetFormatPr baseColWidth="10" defaultColWidth="8.83203125" defaultRowHeight="12" x14ac:dyDescent="0"/>
  <cols>
    <col min="1" max="1" width="20.6640625" customWidth="1"/>
    <col min="2" max="2" width="52.33203125" customWidth="1"/>
    <col min="3" max="3" width="16.33203125" customWidth="1"/>
  </cols>
  <sheetData>
    <row r="1" spans="1:11">
      <c r="A1" s="35" t="s">
        <v>86</v>
      </c>
      <c r="B1" s="35" t="s">
        <v>217</v>
      </c>
      <c r="C1" s="35"/>
      <c r="G1" s="1843" t="s">
        <v>224</v>
      </c>
      <c r="H1" s="1844"/>
      <c r="I1" s="1844"/>
      <c r="J1" s="1844"/>
      <c r="K1" s="1845"/>
    </row>
    <row r="2" spans="1:11">
      <c r="A2" s="35" t="s">
        <v>2</v>
      </c>
      <c r="B2" s="35" t="s">
        <v>4</v>
      </c>
      <c r="G2" s="1846"/>
      <c r="H2" s="1847"/>
      <c r="I2" s="1847"/>
      <c r="J2" s="1847"/>
      <c r="K2" s="1848"/>
    </row>
    <row r="3" spans="1:11">
      <c r="A3" s="35" t="s">
        <v>5</v>
      </c>
      <c r="B3" s="35" t="s">
        <v>4</v>
      </c>
      <c r="G3" s="1846"/>
      <c r="H3" s="1847"/>
      <c r="I3" s="1847"/>
      <c r="J3" s="1847"/>
      <c r="K3" s="1848"/>
    </row>
    <row r="4" spans="1:11">
      <c r="A4" s="35" t="s">
        <v>5</v>
      </c>
      <c r="B4" s="35" t="s">
        <v>15</v>
      </c>
      <c r="G4" s="1846"/>
      <c r="H4" s="1847"/>
      <c r="I4" s="1847"/>
      <c r="J4" s="1847"/>
      <c r="K4" s="1848"/>
    </row>
    <row r="5" spans="1:11">
      <c r="A5" s="35" t="s">
        <v>5</v>
      </c>
      <c r="B5" s="35" t="s">
        <v>187</v>
      </c>
      <c r="G5" s="1846"/>
      <c r="H5" s="1847"/>
      <c r="I5" s="1847"/>
      <c r="J5" s="1847"/>
      <c r="K5" s="1848"/>
    </row>
    <row r="6" spans="1:11">
      <c r="A6" s="35" t="s">
        <v>7</v>
      </c>
      <c r="B6" s="35" t="s">
        <v>4</v>
      </c>
      <c r="G6" s="1846"/>
      <c r="H6" s="1847"/>
      <c r="I6" s="1847"/>
      <c r="J6" s="1847"/>
      <c r="K6" s="1848"/>
    </row>
    <row r="7" spans="1:11">
      <c r="A7" s="35" t="s">
        <v>8</v>
      </c>
      <c r="B7" s="35" t="s">
        <v>6</v>
      </c>
      <c r="G7" s="1846"/>
      <c r="H7" s="1847"/>
      <c r="I7" s="1847"/>
      <c r="J7" s="1847"/>
      <c r="K7" s="1848"/>
    </row>
    <row r="8" spans="1:11">
      <c r="A8" s="35" t="s">
        <v>8</v>
      </c>
      <c r="B8" s="35" t="s">
        <v>179</v>
      </c>
      <c r="G8" s="1846"/>
      <c r="H8" s="1847"/>
      <c r="I8" s="1847"/>
      <c r="J8" s="1847"/>
      <c r="K8" s="1848"/>
    </row>
    <row r="9" spans="1:11">
      <c r="A9" s="35" t="s">
        <v>8</v>
      </c>
      <c r="B9" s="35" t="s">
        <v>12</v>
      </c>
      <c r="G9" s="1846"/>
      <c r="H9" s="1847"/>
      <c r="I9" s="1847"/>
      <c r="J9" s="1847"/>
      <c r="K9" s="1848"/>
    </row>
    <row r="10" spans="1:11">
      <c r="A10" s="35" t="s">
        <v>8</v>
      </c>
      <c r="B10" s="35" t="s">
        <v>15</v>
      </c>
      <c r="G10" s="1846"/>
      <c r="H10" s="1847"/>
      <c r="I10" s="1847"/>
      <c r="J10" s="1847"/>
      <c r="K10" s="1848"/>
    </row>
    <row r="11" spans="1:11">
      <c r="A11" s="35" t="s">
        <v>8</v>
      </c>
      <c r="B11" s="35" t="s">
        <v>9</v>
      </c>
      <c r="G11" s="1846"/>
      <c r="H11" s="1847"/>
      <c r="I11" s="1847"/>
      <c r="J11" s="1847"/>
      <c r="K11" s="1848"/>
    </row>
    <row r="12" spans="1:11">
      <c r="A12" s="35" t="s">
        <v>8</v>
      </c>
      <c r="B12" s="35" t="s">
        <v>17</v>
      </c>
      <c r="G12" s="1846"/>
      <c r="H12" s="1847"/>
      <c r="I12" s="1847"/>
      <c r="J12" s="1847"/>
      <c r="K12" s="1848"/>
    </row>
    <row r="13" spans="1:11">
      <c r="A13" s="35" t="s">
        <v>153</v>
      </c>
      <c r="B13" s="35" t="s">
        <v>6</v>
      </c>
      <c r="G13" s="1846"/>
      <c r="H13" s="1847"/>
      <c r="I13" s="1847"/>
      <c r="J13" s="1847"/>
      <c r="K13" s="1848"/>
    </row>
    <row r="14" spans="1:11">
      <c r="A14" s="35" t="s">
        <v>153</v>
      </c>
      <c r="B14" s="35" t="s">
        <v>179</v>
      </c>
      <c r="G14" s="1846"/>
      <c r="H14" s="1847"/>
      <c r="I14" s="1847"/>
      <c r="J14" s="1847"/>
      <c r="K14" s="1848"/>
    </row>
    <row r="15" spans="1:11">
      <c r="A15" s="35" t="s">
        <v>153</v>
      </c>
      <c r="B15" s="35" t="s">
        <v>12</v>
      </c>
      <c r="G15" s="1846"/>
      <c r="H15" s="1847"/>
      <c r="I15" s="1847"/>
      <c r="J15" s="1847"/>
      <c r="K15" s="1848"/>
    </row>
    <row r="16" spans="1:11">
      <c r="A16" s="35" t="s">
        <v>153</v>
      </c>
      <c r="B16" s="35" t="s">
        <v>15</v>
      </c>
      <c r="G16" s="1849"/>
      <c r="H16" s="1850"/>
      <c r="I16" s="1850"/>
      <c r="J16" s="1850"/>
      <c r="K16" s="1851"/>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1214</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1214</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815</v>
      </c>
      <c r="B115" s="35" t="s">
        <v>824</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0B050"/>
  </sheetPr>
  <dimension ref="A2:T145"/>
  <sheetViews>
    <sheetView workbookViewId="0">
      <selection activeCell="B5" sqref="B5"/>
    </sheetView>
  </sheetViews>
  <sheetFormatPr baseColWidth="10" defaultColWidth="8.83203125" defaultRowHeight="12" x14ac:dyDescent="0"/>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244</v>
      </c>
      <c r="B3" s="1862" t="s">
        <v>245</v>
      </c>
      <c r="C3" s="1926"/>
      <c r="D3" s="1926"/>
      <c r="E3" s="1926"/>
      <c r="F3" s="1926"/>
      <c r="G3" s="1926"/>
      <c r="H3" s="1927"/>
      <c r="J3" t="s">
        <v>468</v>
      </c>
      <c r="K3" s="45"/>
      <c r="P3">
        <v>1</v>
      </c>
    </row>
    <row r="4" spans="1:16" ht="26.25" customHeight="1">
      <c r="A4" s="35"/>
      <c r="B4" s="1859" t="s">
        <v>246</v>
      </c>
      <c r="C4" s="1926"/>
      <c r="D4" s="1926"/>
      <c r="E4" s="1926"/>
      <c r="F4" s="1926"/>
      <c r="G4" s="1926"/>
      <c r="H4" s="1927"/>
      <c r="J4" t="s">
        <v>469</v>
      </c>
      <c r="P4">
        <v>2</v>
      </c>
    </row>
    <row r="5" spans="1:16">
      <c r="B5" s="52"/>
      <c r="C5" s="26"/>
      <c r="D5" s="26"/>
      <c r="E5" s="26"/>
      <c r="F5" s="26"/>
      <c r="G5" s="26"/>
      <c r="H5" s="26"/>
    </row>
    <row r="6" spans="1:16" ht="44.25" customHeight="1">
      <c r="A6" s="22" t="s">
        <v>225</v>
      </c>
      <c r="B6" s="1936" t="s">
        <v>1033</v>
      </c>
      <c r="C6" s="1926"/>
      <c r="D6" s="1926"/>
      <c r="E6" s="1926"/>
      <c r="F6" s="1926"/>
      <c r="G6" s="1926"/>
      <c r="H6" s="1927"/>
      <c r="J6" s="35" t="s">
        <v>494</v>
      </c>
      <c r="K6" s="35" t="s">
        <v>1034</v>
      </c>
      <c r="P6">
        <v>3</v>
      </c>
    </row>
    <row r="7" spans="1:16" ht="35.25" customHeight="1">
      <c r="A7" s="22"/>
      <c r="B7" s="1862" t="s">
        <v>1035</v>
      </c>
      <c r="C7" s="1926"/>
      <c r="D7" s="1926"/>
      <c r="E7" s="1926"/>
      <c r="F7" s="1926"/>
      <c r="G7" s="1926"/>
      <c r="H7" s="1927"/>
      <c r="J7" s="777" t="s">
        <v>1036</v>
      </c>
      <c r="K7" s="23" t="s">
        <v>1037</v>
      </c>
      <c r="L7" s="23" t="s">
        <v>1038</v>
      </c>
      <c r="M7" s="23" t="s">
        <v>1039</v>
      </c>
      <c r="N7" s="778" t="s">
        <v>1040</v>
      </c>
      <c r="O7" s="779" t="s">
        <v>1041</v>
      </c>
      <c r="P7">
        <v>4</v>
      </c>
    </row>
    <row r="8" spans="1:16" ht="35.25" customHeight="1">
      <c r="A8" s="22"/>
      <c r="B8" s="1947" t="s">
        <v>1136</v>
      </c>
      <c r="C8" s="1948"/>
      <c r="D8" s="1948"/>
      <c r="E8" s="1948"/>
      <c r="F8" s="1948"/>
      <c r="G8" s="1948"/>
      <c r="H8" s="1948"/>
      <c r="J8" s="35" t="s">
        <v>1265</v>
      </c>
      <c r="L8" s="23"/>
      <c r="M8" s="23"/>
      <c r="N8" s="778"/>
      <c r="O8" s="781"/>
      <c r="P8">
        <v>5</v>
      </c>
    </row>
    <row r="9" spans="1:16" ht="35.25" customHeight="1">
      <c r="A9" s="22"/>
      <c r="B9" s="1922" t="s">
        <v>1137</v>
      </c>
      <c r="C9" s="1923"/>
      <c r="D9" s="1923"/>
      <c r="E9" s="1923"/>
      <c r="F9" s="1923"/>
      <c r="G9" s="1923"/>
      <c r="H9" s="1923"/>
      <c r="J9" s="777" t="s">
        <v>1036</v>
      </c>
      <c r="K9" s="23" t="s">
        <v>1037</v>
      </c>
      <c r="L9" s="23" t="s">
        <v>1038</v>
      </c>
      <c r="M9" s="23" t="s">
        <v>1039</v>
      </c>
      <c r="N9" s="778"/>
      <c r="O9" s="781"/>
      <c r="P9">
        <v>6</v>
      </c>
    </row>
    <row r="10" spans="1:16" ht="35.25" customHeight="1">
      <c r="A10" s="22"/>
      <c r="B10" s="1922" t="s">
        <v>1138</v>
      </c>
      <c r="C10" s="1923"/>
      <c r="D10" s="1923"/>
      <c r="E10" s="1923"/>
      <c r="F10" s="1923"/>
      <c r="G10" s="1923"/>
      <c r="H10" s="1923"/>
      <c r="J10" s="35" t="s">
        <v>1139</v>
      </c>
      <c r="K10" s="35" t="s">
        <v>1140</v>
      </c>
      <c r="L10" s="23"/>
      <c r="M10" s="23"/>
      <c r="N10" s="778"/>
      <c r="O10" s="781"/>
      <c r="P10">
        <v>7</v>
      </c>
    </row>
    <row r="11" spans="1:16" ht="35.25" customHeight="1">
      <c r="A11" s="22"/>
      <c r="B11" s="1922" t="s">
        <v>1141</v>
      </c>
      <c r="C11" s="1923"/>
      <c r="D11" s="1923"/>
      <c r="E11" s="1923"/>
      <c r="F11" s="1923"/>
      <c r="G11" s="1923"/>
      <c r="H11" s="1923"/>
      <c r="J11" s="35" t="s">
        <v>1142</v>
      </c>
      <c r="K11" s="35" t="s">
        <v>1135</v>
      </c>
      <c r="L11" s="23"/>
      <c r="M11" s="23"/>
      <c r="N11" s="778"/>
      <c r="O11" s="781"/>
      <c r="P11">
        <v>8</v>
      </c>
    </row>
    <row r="12" spans="1:16" ht="35.25" customHeight="1">
      <c r="A12" s="22"/>
      <c r="B12" s="1922" t="s">
        <v>1143</v>
      </c>
      <c r="C12" s="1923"/>
      <c r="D12" s="1923"/>
      <c r="E12" s="1923"/>
      <c r="F12" s="1923"/>
      <c r="G12" s="1923"/>
      <c r="H12" s="1923"/>
      <c r="J12" s="35" t="s">
        <v>468</v>
      </c>
      <c r="L12" s="23"/>
      <c r="M12" s="23"/>
      <c r="N12" s="778"/>
      <c r="O12" s="781"/>
      <c r="P12">
        <v>9</v>
      </c>
    </row>
    <row r="13" spans="1:16" ht="35.25" customHeight="1">
      <c r="A13" s="22"/>
      <c r="B13" s="1922" t="s">
        <v>1144</v>
      </c>
      <c r="C13" s="1923"/>
      <c r="D13" s="1923"/>
      <c r="E13" s="1923"/>
      <c r="F13" s="1923"/>
      <c r="G13" s="1923"/>
      <c r="H13" s="1923"/>
      <c r="J13" s="35" t="s">
        <v>470</v>
      </c>
      <c r="K13" s="35" t="s">
        <v>1096</v>
      </c>
      <c r="L13" s="23"/>
      <c r="M13" s="23"/>
      <c r="N13" s="778"/>
      <c r="O13" s="781"/>
      <c r="P13">
        <v>10</v>
      </c>
    </row>
    <row r="14" spans="1:16" ht="35.25" customHeight="1">
      <c r="A14" s="22"/>
      <c r="B14" s="1922" t="s">
        <v>1145</v>
      </c>
      <c r="C14" s="1923"/>
      <c r="D14" s="1923"/>
      <c r="E14" s="1923"/>
      <c r="F14" s="1923"/>
      <c r="G14" s="1923"/>
      <c r="H14" s="1923"/>
      <c r="J14" s="35" t="s">
        <v>1146</v>
      </c>
      <c r="L14" s="23"/>
      <c r="M14" s="23"/>
      <c r="N14" s="778"/>
      <c r="O14" s="781"/>
      <c r="P14">
        <v>11</v>
      </c>
    </row>
    <row r="15" spans="1:16" ht="35.25" customHeight="1">
      <c r="A15" s="22"/>
      <c r="B15" s="1922" t="s">
        <v>1147</v>
      </c>
      <c r="C15" s="1923"/>
      <c r="D15" s="1923"/>
      <c r="E15" s="1923"/>
      <c r="F15" s="1923"/>
      <c r="G15" s="1923"/>
      <c r="H15" s="1923"/>
      <c r="J15" s="35" t="s">
        <v>1146</v>
      </c>
      <c r="L15" s="23"/>
      <c r="M15" s="23"/>
      <c r="N15" s="778"/>
      <c r="O15" s="781"/>
      <c r="P15">
        <v>12</v>
      </c>
    </row>
    <row r="16" spans="1:16" ht="35.25" customHeight="1">
      <c r="A16" s="22"/>
      <c r="B16" s="1922" t="s">
        <v>1148</v>
      </c>
      <c r="C16" s="1923"/>
      <c r="D16" s="1923"/>
      <c r="E16" s="1923"/>
      <c r="F16" s="1923"/>
      <c r="G16" s="1923"/>
      <c r="H16" s="1923"/>
      <c r="J16" s="35" t="s">
        <v>1146</v>
      </c>
      <c r="L16" s="23"/>
      <c r="M16" s="23"/>
      <c r="N16" s="778"/>
      <c r="O16" s="781"/>
      <c r="P16">
        <v>13</v>
      </c>
    </row>
    <row r="17" spans="1:20" ht="35.25" customHeight="1">
      <c r="A17" s="22"/>
      <c r="B17" s="1922" t="s">
        <v>1149</v>
      </c>
      <c r="C17" s="1923"/>
      <c r="D17" s="1923"/>
      <c r="E17" s="1923"/>
      <c r="F17" s="1923"/>
      <c r="G17" s="1923"/>
      <c r="H17" s="1923"/>
      <c r="J17" s="35" t="s">
        <v>1146</v>
      </c>
      <c r="L17" s="23"/>
      <c r="M17" s="23"/>
      <c r="N17" s="778"/>
      <c r="O17" s="781"/>
      <c r="P17">
        <v>14</v>
      </c>
    </row>
    <row r="18" spans="1:20" ht="35.25" customHeight="1">
      <c r="A18" s="22"/>
      <c r="B18" s="1922" t="s">
        <v>1150</v>
      </c>
      <c r="C18" s="1923"/>
      <c r="D18" s="1923"/>
      <c r="E18" s="1923"/>
      <c r="F18" s="1923"/>
      <c r="G18" s="1923"/>
      <c r="H18" s="1923"/>
      <c r="J18" s="35" t="s">
        <v>1146</v>
      </c>
      <c r="L18" s="23"/>
      <c r="M18" s="23"/>
      <c r="N18" s="778"/>
      <c r="O18" s="781"/>
      <c r="P18">
        <v>15</v>
      </c>
    </row>
    <row r="19" spans="1:20" ht="35.25" customHeight="1">
      <c r="A19" s="22"/>
      <c r="B19" s="1922" t="s">
        <v>1151</v>
      </c>
      <c r="C19" s="1923"/>
      <c r="D19" s="1923"/>
      <c r="E19" s="1923"/>
      <c r="F19" s="1923"/>
      <c r="G19" s="1923"/>
      <c r="H19" s="1923"/>
      <c r="J19" s="35" t="s">
        <v>1146</v>
      </c>
      <c r="L19" s="23"/>
      <c r="M19" s="23"/>
      <c r="N19" s="778"/>
      <c r="O19" s="781"/>
      <c r="P19">
        <v>16</v>
      </c>
    </row>
    <row r="20" spans="1:20" ht="35.25" customHeight="1">
      <c r="A20" s="22"/>
      <c r="B20" s="1922" t="s">
        <v>1152</v>
      </c>
      <c r="C20" s="1923"/>
      <c r="D20" s="1923"/>
      <c r="E20" s="1923"/>
      <c r="F20" s="1923"/>
      <c r="G20" s="1923"/>
      <c r="H20" s="1923"/>
      <c r="J20" s="35" t="s">
        <v>1146</v>
      </c>
      <c r="L20" s="23"/>
      <c r="M20" s="23"/>
      <c r="N20" s="778"/>
      <c r="O20" s="781"/>
      <c r="P20">
        <v>17</v>
      </c>
    </row>
    <row r="21" spans="1:20" ht="35.25" customHeight="1">
      <c r="A21" s="22"/>
      <c r="B21" s="1922" t="s">
        <v>1153</v>
      </c>
      <c r="C21" s="1923"/>
      <c r="D21" s="1923"/>
      <c r="E21" s="1923"/>
      <c r="F21" s="1923"/>
      <c r="G21" s="1923"/>
      <c r="H21" s="1923"/>
      <c r="J21" s="35" t="s">
        <v>1146</v>
      </c>
      <c r="L21" s="23"/>
      <c r="M21" s="23"/>
      <c r="N21" s="778"/>
      <c r="O21" s="781"/>
      <c r="P21">
        <v>18</v>
      </c>
    </row>
    <row r="23" spans="1:20" ht="30" customHeight="1">
      <c r="A23" s="35" t="s">
        <v>247</v>
      </c>
      <c r="B23" s="1925" t="s">
        <v>1042</v>
      </c>
      <c r="C23" s="1926"/>
      <c r="D23" s="1926"/>
      <c r="E23" s="1926"/>
      <c r="F23" s="1926"/>
      <c r="G23" s="1926"/>
      <c r="H23" s="1927"/>
      <c r="J23" s="777" t="s">
        <v>1043</v>
      </c>
      <c r="K23" s="23" t="s">
        <v>1034</v>
      </c>
      <c r="L23" s="41"/>
      <c r="M23" s="41"/>
      <c r="N23" s="41"/>
      <c r="O23" s="780"/>
      <c r="P23">
        <v>19</v>
      </c>
    </row>
    <row r="24" spans="1:20" ht="21.75" customHeight="1">
      <c r="A24" s="35"/>
      <c r="B24" s="1941" t="s">
        <v>1044</v>
      </c>
      <c r="C24" s="1926"/>
      <c r="D24" s="1926"/>
      <c r="E24" s="1926"/>
      <c r="F24" s="1926"/>
      <c r="G24" s="1926"/>
      <c r="H24" s="1927"/>
      <c r="J24" s="777" t="s">
        <v>1036</v>
      </c>
      <c r="K24" s="23" t="s">
        <v>1037</v>
      </c>
      <c r="L24" s="23" t="s">
        <v>1038</v>
      </c>
      <c r="M24" s="23" t="s">
        <v>1039</v>
      </c>
      <c r="N24" s="778" t="s">
        <v>1040</v>
      </c>
      <c r="O24" s="779" t="s">
        <v>1041</v>
      </c>
      <c r="P24">
        <v>20</v>
      </c>
    </row>
    <row r="25" spans="1:20" ht="21.75" customHeight="1">
      <c r="A25" s="35"/>
      <c r="B25" s="1941" t="s">
        <v>1045</v>
      </c>
      <c r="C25" s="1942"/>
      <c r="D25" s="1942"/>
      <c r="E25" s="1942"/>
      <c r="F25" s="1942"/>
      <c r="G25" s="1942"/>
      <c r="H25" s="1943"/>
      <c r="J25" s="777" t="s">
        <v>1036</v>
      </c>
      <c r="K25" s="23" t="s">
        <v>1037</v>
      </c>
      <c r="L25" s="23" t="s">
        <v>1038</v>
      </c>
      <c r="M25" s="23" t="s">
        <v>1039</v>
      </c>
      <c r="N25" s="778" t="s">
        <v>1040</v>
      </c>
      <c r="O25" s="779" t="s">
        <v>1041</v>
      </c>
      <c r="P25">
        <v>21</v>
      </c>
    </row>
    <row r="26" spans="1:20">
      <c r="N26" s="46"/>
      <c r="O26" s="47"/>
      <c r="P26" s="47"/>
      <c r="Q26" s="47"/>
      <c r="R26" s="47"/>
      <c r="S26" s="47"/>
      <c r="T26" s="48"/>
    </row>
    <row r="27" spans="1:20" ht="54.75" customHeight="1">
      <c r="A27" s="35" t="s">
        <v>248</v>
      </c>
      <c r="B27" s="1944" t="s">
        <v>1046</v>
      </c>
      <c r="C27" s="1945"/>
      <c r="D27" s="1945"/>
      <c r="E27" s="1945"/>
      <c r="F27" s="1945"/>
      <c r="G27" s="1945"/>
      <c r="H27" s="1946"/>
      <c r="J27" s="777" t="s">
        <v>1036</v>
      </c>
      <c r="K27" s="23" t="s">
        <v>1037</v>
      </c>
      <c r="L27" s="23" t="s">
        <v>1038</v>
      </c>
      <c r="M27" s="23" t="s">
        <v>1039</v>
      </c>
      <c r="N27" s="781" t="s">
        <v>1040</v>
      </c>
      <c r="O27" s="781" t="s">
        <v>1041</v>
      </c>
      <c r="P27" s="24">
        <v>22</v>
      </c>
      <c r="Q27" s="8"/>
      <c r="R27" s="8"/>
      <c r="S27" s="8"/>
      <c r="T27" s="8"/>
    </row>
    <row r="28" spans="1:20" ht="54.75" customHeight="1">
      <c r="A28" s="35"/>
      <c r="B28" s="1937" t="s">
        <v>1047</v>
      </c>
      <c r="C28" s="1937"/>
      <c r="D28" s="1937"/>
      <c r="E28" s="1937"/>
      <c r="F28" s="1937"/>
      <c r="G28" s="1937"/>
      <c r="H28" s="1937"/>
      <c r="J28" s="782" t="s">
        <v>1048</v>
      </c>
      <c r="K28" s="782" t="s">
        <v>1049</v>
      </c>
      <c r="L28" s="23" t="s">
        <v>1050</v>
      </c>
      <c r="M28" s="782" t="s">
        <v>1051</v>
      </c>
      <c r="N28" s="783" t="s">
        <v>1052</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62" t="s">
        <v>1053</v>
      </c>
      <c r="C30" s="1938"/>
      <c r="D30" s="1938"/>
      <c r="E30" s="1938"/>
      <c r="F30" s="1938"/>
      <c r="G30" s="1938"/>
      <c r="H30" s="1939"/>
      <c r="J30" s="784" t="s">
        <v>1054</v>
      </c>
      <c r="N30" s="8"/>
      <c r="O30" s="8"/>
      <c r="P30" s="40">
        <v>24</v>
      </c>
      <c r="Q30" s="8"/>
      <c r="R30" s="8"/>
      <c r="S30" s="8"/>
      <c r="T30" s="8"/>
    </row>
    <row r="31" spans="1:20" ht="25.5" customHeight="1">
      <c r="B31" s="1853" t="s">
        <v>345</v>
      </c>
      <c r="C31" s="1940"/>
      <c r="D31" s="1940"/>
      <c r="E31" s="1940"/>
      <c r="F31" s="1940"/>
      <c r="G31" s="1940"/>
      <c r="H31" s="1940"/>
      <c r="J31" s="777" t="s">
        <v>1036</v>
      </c>
      <c r="K31" s="23" t="s">
        <v>1037</v>
      </c>
      <c r="L31" s="23" t="s">
        <v>1038</v>
      </c>
      <c r="M31" s="23" t="s">
        <v>1039</v>
      </c>
      <c r="N31" s="778" t="s">
        <v>1040</v>
      </c>
      <c r="O31" s="779" t="s">
        <v>1041</v>
      </c>
      <c r="P31" s="8">
        <v>25</v>
      </c>
      <c r="Q31" s="8"/>
      <c r="R31" s="8"/>
      <c r="S31" s="8"/>
      <c r="T31" s="8"/>
    </row>
    <row r="32" spans="1:20" ht="17.25" customHeight="1">
      <c r="B32" s="1853" t="s">
        <v>1055</v>
      </c>
      <c r="C32" s="1853"/>
      <c r="D32" s="1853"/>
      <c r="E32" s="1853"/>
      <c r="F32" s="1853"/>
      <c r="G32" s="1853"/>
      <c r="H32" s="1853"/>
      <c r="J32" s="777" t="s">
        <v>1036</v>
      </c>
      <c r="K32" s="23" t="s">
        <v>1037</v>
      </c>
      <c r="L32" s="23" t="s">
        <v>1038</v>
      </c>
      <c r="M32" s="23" t="s">
        <v>1039</v>
      </c>
      <c r="N32" s="778" t="s">
        <v>1040</v>
      </c>
      <c r="O32" s="779" t="s">
        <v>1041</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78" t="s">
        <v>1056</v>
      </c>
      <c r="C34" s="1878"/>
      <c r="D34" s="1878"/>
      <c r="E34" s="1878"/>
      <c r="F34" s="1878"/>
      <c r="G34" s="1878"/>
      <c r="H34" s="1878"/>
      <c r="I34" s="1878"/>
      <c r="J34" s="777" t="s">
        <v>1036</v>
      </c>
      <c r="K34" s="23" t="s">
        <v>1037</v>
      </c>
      <c r="L34" s="23" t="s">
        <v>1038</v>
      </c>
      <c r="M34" s="23" t="s">
        <v>1039</v>
      </c>
      <c r="N34" s="781" t="s">
        <v>1040</v>
      </c>
      <c r="O34" s="779" t="s">
        <v>1041</v>
      </c>
      <c r="P34">
        <v>28</v>
      </c>
    </row>
    <row r="35" spans="1:20" ht="27" customHeight="1">
      <c r="B35" s="1931" t="s">
        <v>1057</v>
      </c>
      <c r="C35" s="1931"/>
      <c r="D35" s="1931"/>
      <c r="E35" s="1931"/>
      <c r="F35" s="1931"/>
      <c r="G35" s="1931"/>
      <c r="H35" s="1931"/>
      <c r="I35" s="1931"/>
      <c r="J35" s="777" t="s">
        <v>1036</v>
      </c>
      <c r="K35" s="23" t="s">
        <v>1037</v>
      </c>
      <c r="L35" s="23" t="s">
        <v>1038</v>
      </c>
      <c r="M35" s="23" t="s">
        <v>1039</v>
      </c>
      <c r="N35" s="781"/>
      <c r="O35" s="779"/>
      <c r="P35">
        <v>29</v>
      </c>
    </row>
    <row r="36" spans="1:20" ht="30.75" customHeight="1">
      <c r="B36" s="1930" t="s">
        <v>1058</v>
      </c>
      <c r="C36" s="1930"/>
      <c r="D36" s="1930"/>
      <c r="E36" s="1930"/>
      <c r="F36" s="1930"/>
      <c r="G36" s="1930"/>
      <c r="H36" s="1930"/>
      <c r="I36" s="1930"/>
      <c r="J36" s="785" t="s">
        <v>1059</v>
      </c>
      <c r="K36" s="786" t="s">
        <v>1060</v>
      </c>
      <c r="L36" s="1880" t="s">
        <v>1061</v>
      </c>
      <c r="M36" s="1880"/>
      <c r="N36" s="1880" t="s">
        <v>1062</v>
      </c>
      <c r="O36" s="1881"/>
      <c r="P36">
        <v>30</v>
      </c>
    </row>
    <row r="37" spans="1:20" ht="30" customHeight="1">
      <c r="B37" s="1889" t="s">
        <v>1063</v>
      </c>
      <c r="C37" s="1889"/>
      <c r="D37" s="1889"/>
      <c r="E37" s="1889"/>
      <c r="F37" s="1889"/>
      <c r="G37" s="1889"/>
      <c r="H37" s="1889"/>
      <c r="I37" s="1889"/>
      <c r="J37" s="777" t="s">
        <v>1036</v>
      </c>
      <c r="K37" s="23" t="s">
        <v>1037</v>
      </c>
      <c r="L37" s="23" t="s">
        <v>1038</v>
      </c>
      <c r="M37" s="23" t="s">
        <v>1039</v>
      </c>
      <c r="N37" s="781" t="s">
        <v>1040</v>
      </c>
      <c r="O37" s="779" t="s">
        <v>1041</v>
      </c>
      <c r="P37">
        <v>31</v>
      </c>
    </row>
    <row r="38" spans="1:20" ht="12.75" customHeight="1">
      <c r="B38" s="1898" t="s">
        <v>330</v>
      </c>
      <c r="C38" s="1898"/>
      <c r="D38" s="1898"/>
      <c r="E38" s="1898"/>
      <c r="F38" s="1898"/>
      <c r="G38" s="1898"/>
      <c r="H38" s="1898"/>
      <c r="I38" s="1898"/>
      <c r="J38" s="777" t="s">
        <v>1036</v>
      </c>
      <c r="K38" s="23" t="s">
        <v>1037</v>
      </c>
      <c r="L38" s="23" t="s">
        <v>1038</v>
      </c>
      <c r="M38" s="23" t="s">
        <v>1039</v>
      </c>
      <c r="N38" s="781"/>
      <c r="O38" s="779"/>
      <c r="P38">
        <v>32</v>
      </c>
    </row>
    <row r="39" spans="1:20" ht="31.5" customHeight="1">
      <c r="B39" s="1882" t="s">
        <v>346</v>
      </c>
      <c r="C39" s="1883"/>
      <c r="D39" s="1883"/>
      <c r="E39" s="1883"/>
      <c r="F39" s="1883"/>
      <c r="G39" s="1883"/>
      <c r="H39" s="1883"/>
      <c r="I39" s="1883"/>
      <c r="J39" s="787" t="s">
        <v>470</v>
      </c>
      <c r="K39" s="781"/>
      <c r="L39" s="781"/>
      <c r="M39" s="781"/>
      <c r="N39" s="781"/>
      <c r="O39" s="779"/>
      <c r="P39">
        <v>33</v>
      </c>
    </row>
    <row r="40" spans="1:20" ht="12.75" customHeight="1">
      <c r="N40" t="str">
        <f ca="1">IF(ISNA(MATCH(N37,B:B,0)),"",INDIRECT("B"&amp;MATCH(N37,B:B,0)+1))</f>
        <v/>
      </c>
    </row>
    <row r="41" spans="1:20" ht="24">
      <c r="A41" s="22" t="s">
        <v>229</v>
      </c>
      <c r="B41" s="1949" t="s">
        <v>331</v>
      </c>
      <c r="C41" s="1950"/>
      <c r="D41" s="1950"/>
      <c r="E41" s="1950"/>
      <c r="F41" s="1950"/>
      <c r="G41" s="1950"/>
      <c r="H41" s="1950"/>
      <c r="I41" s="1950"/>
      <c r="J41" s="777" t="s">
        <v>1036</v>
      </c>
      <c r="K41" s="23" t="s">
        <v>1037</v>
      </c>
      <c r="L41" s="23" t="s">
        <v>1038</v>
      </c>
      <c r="M41" s="23" t="s">
        <v>1039</v>
      </c>
      <c r="N41" s="788"/>
      <c r="O41" s="789"/>
      <c r="P41">
        <v>34</v>
      </c>
    </row>
    <row r="42" spans="1:20" ht="12.75" customHeight="1">
      <c r="A42" s="22"/>
      <c r="B42" s="1853" t="s">
        <v>332</v>
      </c>
      <c r="C42" s="1884"/>
      <c r="D42" s="1884"/>
      <c r="E42" s="1884"/>
      <c r="F42" s="1884"/>
      <c r="G42" s="1884"/>
      <c r="H42" s="1884"/>
      <c r="I42" s="1884"/>
      <c r="J42" s="777" t="s">
        <v>1036</v>
      </c>
      <c r="K42" s="23" t="s">
        <v>1037</v>
      </c>
      <c r="L42" s="23" t="s">
        <v>1038</v>
      </c>
      <c r="M42" s="23" t="s">
        <v>1039</v>
      </c>
      <c r="N42" s="781"/>
      <c r="O42" s="779"/>
      <c r="P42">
        <v>35</v>
      </c>
    </row>
    <row r="43" spans="1:20" ht="12.75" customHeight="1">
      <c r="A43" s="22"/>
      <c r="B43" s="1890" t="s">
        <v>333</v>
      </c>
      <c r="C43" s="1891"/>
      <c r="D43" s="1891"/>
      <c r="E43" s="1891"/>
      <c r="F43" s="1891"/>
      <c r="G43" s="1891"/>
      <c r="H43" s="1891"/>
      <c r="I43" s="1891"/>
      <c r="J43" s="777" t="s">
        <v>1036</v>
      </c>
      <c r="K43" s="23" t="s">
        <v>1037</v>
      </c>
      <c r="L43" s="23" t="s">
        <v>1038</v>
      </c>
      <c r="M43" s="23" t="s">
        <v>1039</v>
      </c>
      <c r="N43" s="781"/>
      <c r="O43" s="779"/>
      <c r="P43">
        <v>36</v>
      </c>
    </row>
    <row r="44" spans="1:20" ht="24">
      <c r="A44" s="22"/>
      <c r="B44" s="1928" t="s">
        <v>334</v>
      </c>
      <c r="C44" s="1929"/>
      <c r="D44" s="1929"/>
      <c r="E44" s="1929"/>
      <c r="F44" s="1929"/>
      <c r="G44" s="1929"/>
      <c r="H44" s="1929"/>
      <c r="I44" s="1929"/>
      <c r="J44" s="777" t="s">
        <v>1036</v>
      </c>
      <c r="K44" s="23" t="s">
        <v>1037</v>
      </c>
      <c r="L44" s="23" t="s">
        <v>1038</v>
      </c>
      <c r="M44" s="23" t="s">
        <v>1039</v>
      </c>
      <c r="N44" s="781"/>
      <c r="O44" s="779"/>
      <c r="P44">
        <v>37</v>
      </c>
    </row>
    <row r="45" spans="1:20" ht="24">
      <c r="A45" s="22"/>
      <c r="B45" s="1885" t="s">
        <v>335</v>
      </c>
      <c r="C45" s="1886"/>
      <c r="D45" s="1886"/>
      <c r="E45" s="1886"/>
      <c r="F45" s="1886"/>
      <c r="G45" s="1886"/>
      <c r="H45" s="1886"/>
      <c r="I45" s="1886"/>
      <c r="J45" s="777" t="s">
        <v>1036</v>
      </c>
      <c r="K45" s="23" t="s">
        <v>1037</v>
      </c>
      <c r="L45" s="23" t="s">
        <v>1038</v>
      </c>
      <c r="M45" s="23" t="s">
        <v>1039</v>
      </c>
      <c r="N45" s="781" t="s">
        <v>1040</v>
      </c>
      <c r="O45" s="779" t="s">
        <v>1041</v>
      </c>
      <c r="P45">
        <v>38</v>
      </c>
    </row>
    <row r="46" spans="1:20" ht="24">
      <c r="A46" s="22"/>
      <c r="B46" s="1894" t="s">
        <v>336</v>
      </c>
      <c r="C46" s="1895"/>
      <c r="D46" s="1895"/>
      <c r="E46" s="1895"/>
      <c r="F46" s="1895"/>
      <c r="G46" s="1895"/>
      <c r="H46" s="1895"/>
      <c r="I46" s="1895"/>
      <c r="J46" s="777" t="s">
        <v>1036</v>
      </c>
      <c r="K46" s="23" t="s">
        <v>1037</v>
      </c>
      <c r="L46" s="23" t="s">
        <v>1038</v>
      </c>
      <c r="M46" s="23" t="s">
        <v>1039</v>
      </c>
      <c r="N46" s="781" t="s">
        <v>1040</v>
      </c>
      <c r="O46" s="779" t="s">
        <v>1041</v>
      </c>
      <c r="P46">
        <v>39</v>
      </c>
    </row>
    <row r="47" spans="1:20" ht="24">
      <c r="A47" s="22"/>
      <c r="B47" s="1896" t="s">
        <v>337</v>
      </c>
      <c r="C47" s="1897"/>
      <c r="D47" s="1897"/>
      <c r="E47" s="1897"/>
      <c r="F47" s="1897"/>
      <c r="G47" s="1897"/>
      <c r="H47" s="1897"/>
      <c r="I47" s="1897"/>
      <c r="J47" s="777" t="s">
        <v>1036</v>
      </c>
      <c r="K47" s="23" t="s">
        <v>1037</v>
      </c>
      <c r="L47" s="23" t="s">
        <v>1038</v>
      </c>
      <c r="M47" s="23" t="s">
        <v>1039</v>
      </c>
      <c r="N47" s="781" t="s">
        <v>1040</v>
      </c>
      <c r="O47" s="779" t="s">
        <v>1041</v>
      </c>
      <c r="P47">
        <v>40</v>
      </c>
    </row>
    <row r="48" spans="1:20" ht="24">
      <c r="A48" s="22"/>
      <c r="B48" s="1892" t="s">
        <v>338</v>
      </c>
      <c r="C48" s="1893"/>
      <c r="D48" s="1893"/>
      <c r="E48" s="1893"/>
      <c r="F48" s="1893"/>
      <c r="G48" s="1893"/>
      <c r="H48" s="1893"/>
      <c r="I48" s="1893"/>
      <c r="J48" s="777" t="s">
        <v>1036</v>
      </c>
      <c r="K48" s="23" t="s">
        <v>1037</v>
      </c>
      <c r="L48" s="23" t="s">
        <v>1038</v>
      </c>
      <c r="M48" s="23" t="s">
        <v>1039</v>
      </c>
      <c r="N48" s="781" t="s">
        <v>1040</v>
      </c>
      <c r="O48" s="779" t="s">
        <v>1041</v>
      </c>
      <c r="P48">
        <v>41</v>
      </c>
    </row>
    <row r="49" spans="1:16" ht="12.75" customHeight="1">
      <c r="A49" s="22"/>
      <c r="B49" s="1887" t="s">
        <v>471</v>
      </c>
      <c r="C49" s="1888"/>
      <c r="D49" s="1888"/>
      <c r="E49" s="1888"/>
      <c r="F49" s="1888"/>
      <c r="G49" s="1888"/>
      <c r="H49" s="1888"/>
      <c r="I49" s="1888"/>
      <c r="J49" s="787" t="s">
        <v>472</v>
      </c>
      <c r="K49" s="781"/>
      <c r="L49" s="781"/>
      <c r="M49" s="781"/>
      <c r="N49" s="781"/>
      <c r="O49" s="779"/>
      <c r="P49">
        <v>42</v>
      </c>
    </row>
    <row r="50" spans="1:16" ht="12.75" customHeight="1">
      <c r="B50" s="1924"/>
      <c r="C50" s="1924"/>
      <c r="D50" s="1924"/>
      <c r="E50" s="1924"/>
      <c r="F50" s="1924"/>
      <c r="G50" s="1924"/>
      <c r="H50" s="1924"/>
      <c r="I50" s="1924"/>
      <c r="J50" s="8"/>
    </row>
    <row r="51" spans="1:16" ht="24">
      <c r="A51" s="22" t="s">
        <v>230</v>
      </c>
      <c r="B51" s="1862" t="s">
        <v>1064</v>
      </c>
      <c r="C51" s="1858"/>
      <c r="D51" s="1858"/>
      <c r="E51" s="1858"/>
      <c r="F51" s="1858"/>
      <c r="G51" s="1858"/>
      <c r="H51" s="1858"/>
      <c r="I51" s="1967"/>
      <c r="J51" s="777" t="s">
        <v>1036</v>
      </c>
      <c r="K51" s="23" t="s">
        <v>1037</v>
      </c>
      <c r="L51" s="23" t="s">
        <v>1038</v>
      </c>
      <c r="M51" s="23" t="s">
        <v>1039</v>
      </c>
      <c r="P51">
        <v>43</v>
      </c>
    </row>
    <row r="52" spans="1:16" ht="26.25" customHeight="1">
      <c r="B52" s="1859" t="s">
        <v>1065</v>
      </c>
      <c r="C52" s="1860"/>
      <c r="D52" s="1860"/>
      <c r="E52" s="1860"/>
      <c r="F52" s="1860"/>
      <c r="G52" s="1860"/>
      <c r="H52" s="1860"/>
      <c r="I52" s="1861"/>
      <c r="J52" s="777" t="s">
        <v>1036</v>
      </c>
      <c r="K52" s="23" t="s">
        <v>1037</v>
      </c>
      <c r="L52" s="23" t="s">
        <v>1038</v>
      </c>
      <c r="M52" s="23" t="s">
        <v>1039</v>
      </c>
      <c r="P52">
        <v>44</v>
      </c>
    </row>
    <row r="53" spans="1:16" ht="12.75" customHeight="1">
      <c r="B53" s="1964" t="s">
        <v>340</v>
      </c>
      <c r="C53" s="1965"/>
      <c r="D53" s="1965"/>
      <c r="E53" s="1965"/>
      <c r="F53" s="1965"/>
      <c r="G53" s="1965"/>
      <c r="H53" s="1965"/>
      <c r="I53" s="1966"/>
      <c r="J53" s="790" t="s">
        <v>1066</v>
      </c>
      <c r="K53" s="781" t="s">
        <v>1067</v>
      </c>
      <c r="L53" s="781" t="s">
        <v>1068</v>
      </c>
      <c r="M53" s="781" t="s">
        <v>1069</v>
      </c>
      <c r="P53">
        <v>45</v>
      </c>
    </row>
    <row r="54" spans="1:16" ht="12.75" customHeight="1">
      <c r="B54" s="23"/>
      <c r="C54" s="23"/>
      <c r="D54" s="23"/>
      <c r="E54" s="23"/>
      <c r="F54" s="23"/>
      <c r="G54" s="23"/>
      <c r="H54" s="23"/>
      <c r="I54" s="23"/>
    </row>
    <row r="55" spans="1:16" ht="28.5" customHeight="1">
      <c r="A55" s="22" t="s">
        <v>231</v>
      </c>
      <c r="B55" s="949" t="s">
        <v>1070</v>
      </c>
      <c r="C55" s="950"/>
      <c r="D55" s="950"/>
      <c r="E55" s="950"/>
      <c r="F55" s="950"/>
      <c r="G55" s="950"/>
      <c r="H55" s="950"/>
      <c r="I55" s="951"/>
      <c r="J55" s="777" t="s">
        <v>1036</v>
      </c>
      <c r="K55" s="23" t="s">
        <v>1037</v>
      </c>
      <c r="L55" s="23" t="s">
        <v>1038</v>
      </c>
      <c r="M55" s="23" t="s">
        <v>1039</v>
      </c>
      <c r="N55" s="781"/>
      <c r="O55" s="779"/>
      <c r="P55">
        <v>46</v>
      </c>
    </row>
    <row r="56" spans="1:16" ht="25">
      <c r="B56" s="1963" t="s">
        <v>1071</v>
      </c>
      <c r="C56" s="1963"/>
      <c r="D56" s="1963"/>
      <c r="E56" s="1963"/>
      <c r="F56" s="1963"/>
      <c r="G56" s="1963"/>
      <c r="H56" s="1963"/>
      <c r="I56" s="1963"/>
      <c r="J56" s="777" t="s">
        <v>1036</v>
      </c>
      <c r="K56" s="23" t="s">
        <v>1037</v>
      </c>
      <c r="L56" s="23" t="s">
        <v>1038</v>
      </c>
      <c r="M56" s="23" t="s">
        <v>1039</v>
      </c>
      <c r="N56" s="778" t="s">
        <v>1040</v>
      </c>
      <c r="O56" s="779" t="s">
        <v>1041</v>
      </c>
      <c r="P56">
        <v>47</v>
      </c>
    </row>
    <row r="57" spans="1:16" ht="12.75" customHeight="1">
      <c r="A57" s="8"/>
    </row>
    <row r="58" spans="1:16" ht="24.75" customHeight="1">
      <c r="A58" s="22" t="s">
        <v>232</v>
      </c>
      <c r="B58" s="1862" t="s">
        <v>1072</v>
      </c>
      <c r="C58" s="1863"/>
      <c r="D58" s="1863"/>
      <c r="E58" s="1863"/>
      <c r="F58" s="1863"/>
      <c r="G58" s="1863"/>
      <c r="H58" s="1863"/>
      <c r="I58" s="1864"/>
      <c r="J58" s="777" t="s">
        <v>1036</v>
      </c>
      <c r="K58" s="23" t="s">
        <v>1037</v>
      </c>
      <c r="L58" s="23" t="s">
        <v>1038</v>
      </c>
      <c r="M58" s="23" t="s">
        <v>1039</v>
      </c>
      <c r="N58" s="781" t="s">
        <v>1040</v>
      </c>
      <c r="O58" s="779" t="s">
        <v>1041</v>
      </c>
      <c r="P58">
        <v>51</v>
      </c>
    </row>
    <row r="59" spans="1:16" ht="24" customHeight="1">
      <c r="A59" s="8"/>
      <c r="B59" s="1859" t="s">
        <v>1073</v>
      </c>
      <c r="C59" s="1860"/>
      <c r="D59" s="1860"/>
      <c r="E59" s="1860"/>
      <c r="F59" s="1860"/>
      <c r="G59" s="1860"/>
      <c r="H59" s="1860"/>
      <c r="I59" s="1861"/>
      <c r="J59" s="777" t="s">
        <v>1036</v>
      </c>
      <c r="K59" s="23" t="s">
        <v>1037</v>
      </c>
      <c r="L59" s="23" t="s">
        <v>1038</v>
      </c>
      <c r="M59" s="23" t="s">
        <v>1039</v>
      </c>
      <c r="N59" s="781" t="s">
        <v>1040</v>
      </c>
      <c r="O59" s="779" t="s">
        <v>1041</v>
      </c>
      <c r="P59">
        <v>52</v>
      </c>
    </row>
    <row r="61" spans="1:16" ht="24" customHeight="1">
      <c r="A61" s="35" t="s">
        <v>249</v>
      </c>
      <c r="B61" s="1911" t="s">
        <v>342</v>
      </c>
      <c r="C61" s="1911"/>
      <c r="D61" s="1911"/>
      <c r="E61" s="1911"/>
      <c r="F61" s="1911"/>
      <c r="G61" s="1911"/>
      <c r="H61" s="1911"/>
      <c r="I61" s="1911"/>
      <c r="J61" s="777" t="s">
        <v>1036</v>
      </c>
      <c r="K61" s="23" t="s">
        <v>1037</v>
      </c>
      <c r="L61" s="23" t="s">
        <v>1038</v>
      </c>
      <c r="M61" s="23" t="s">
        <v>1039</v>
      </c>
      <c r="P61">
        <v>53</v>
      </c>
    </row>
    <row r="62" spans="1:16" ht="24" customHeight="1">
      <c r="A62" s="35"/>
      <c r="B62" s="1912" t="s">
        <v>1074</v>
      </c>
      <c r="C62" s="1913"/>
      <c r="D62" s="1913"/>
      <c r="E62" s="1913"/>
      <c r="F62" s="1913"/>
      <c r="G62" s="1913"/>
      <c r="H62" s="1913"/>
      <c r="I62" s="1914"/>
      <c r="J62" s="787" t="s">
        <v>489</v>
      </c>
      <c r="K62" s="781"/>
      <c r="L62" s="781"/>
      <c r="M62" s="781"/>
      <c r="P62">
        <v>54</v>
      </c>
    </row>
    <row r="63" spans="1:16" ht="24" customHeight="1">
      <c r="A63" s="35"/>
      <c r="B63" s="1919" t="s">
        <v>1075</v>
      </c>
      <c r="C63" s="1920"/>
      <c r="D63" s="1920"/>
      <c r="E63" s="1920"/>
      <c r="F63" s="1920"/>
      <c r="G63" s="1920"/>
      <c r="H63" s="1920"/>
      <c r="I63" s="1921"/>
      <c r="J63" s="787" t="s">
        <v>1076</v>
      </c>
      <c r="K63" s="781" t="s">
        <v>1077</v>
      </c>
      <c r="L63" s="781"/>
      <c r="M63" s="781"/>
      <c r="P63">
        <v>55</v>
      </c>
    </row>
    <row r="64" spans="1:16" ht="15.75" customHeight="1"/>
    <row r="65" spans="1:16" ht="32.25" customHeight="1">
      <c r="A65" s="22" t="s">
        <v>233</v>
      </c>
      <c r="B65" s="1862" t="s">
        <v>1078</v>
      </c>
      <c r="C65" s="1863"/>
      <c r="D65" s="1863"/>
      <c r="E65" s="1863"/>
      <c r="F65" s="1863"/>
      <c r="G65" s="1863"/>
      <c r="H65" s="1863"/>
      <c r="I65" s="1864"/>
      <c r="J65" s="787" t="s">
        <v>1079</v>
      </c>
      <c r="K65" s="781"/>
      <c r="L65" s="781"/>
      <c r="M65" s="781"/>
      <c r="P65">
        <v>56</v>
      </c>
    </row>
    <row r="66" spans="1:16" ht="26.25" customHeight="1">
      <c r="B66" s="1859" t="s">
        <v>1080</v>
      </c>
      <c r="C66" s="1860"/>
      <c r="D66" s="1860"/>
      <c r="E66" s="1860"/>
      <c r="F66" s="1860"/>
      <c r="G66" s="1860"/>
      <c r="H66" s="1860"/>
      <c r="I66" s="1861"/>
      <c r="J66" s="787" t="s">
        <v>1081</v>
      </c>
      <c r="K66" s="781"/>
      <c r="L66" s="781"/>
      <c r="M66" s="781"/>
      <c r="P66">
        <v>57</v>
      </c>
    </row>
    <row r="67" spans="1:16" ht="18.75" customHeight="1">
      <c r="B67" s="1957" t="s">
        <v>1082</v>
      </c>
      <c r="C67" s="1958"/>
      <c r="D67" s="1958"/>
      <c r="E67" s="1958"/>
      <c r="F67" s="1958"/>
      <c r="G67" s="1958"/>
      <c r="H67" s="1958"/>
      <c r="I67" s="1959"/>
      <c r="J67" s="787" t="s">
        <v>473</v>
      </c>
      <c r="K67" s="781"/>
      <c r="L67" s="781"/>
      <c r="M67" s="781"/>
      <c r="P67">
        <v>58</v>
      </c>
    </row>
    <row r="68" spans="1:16" ht="18.75" customHeight="1">
      <c r="B68" s="1960" t="s">
        <v>1083</v>
      </c>
      <c r="C68" s="1961"/>
      <c r="D68" s="1961"/>
      <c r="E68" s="1961"/>
      <c r="F68" s="1961"/>
      <c r="G68" s="1961"/>
      <c r="H68" s="1961"/>
      <c r="I68" s="1962"/>
      <c r="J68" s="777" t="s">
        <v>1036</v>
      </c>
      <c r="K68" s="23" t="s">
        <v>1037</v>
      </c>
      <c r="L68" s="23" t="s">
        <v>1038</v>
      </c>
      <c r="M68" s="23" t="s">
        <v>1039</v>
      </c>
      <c r="P68">
        <v>59</v>
      </c>
    </row>
    <row r="69" spans="1:16" ht="24">
      <c r="B69" s="1933" t="s">
        <v>1084</v>
      </c>
      <c r="C69" s="1934"/>
      <c r="D69" s="1934"/>
      <c r="E69" s="1934"/>
      <c r="F69" s="1934"/>
      <c r="G69" s="1934"/>
      <c r="H69" s="1934"/>
      <c r="I69" s="1935"/>
      <c r="J69" s="777" t="s">
        <v>1036</v>
      </c>
      <c r="K69" s="23" t="s">
        <v>1037</v>
      </c>
      <c r="L69" s="23" t="s">
        <v>1038</v>
      </c>
      <c r="M69" s="23" t="s">
        <v>1039</v>
      </c>
      <c r="P69">
        <v>60</v>
      </c>
    </row>
    <row r="70" spans="1:16" ht="19.5" customHeight="1">
      <c r="B70" s="1916" t="s">
        <v>1085</v>
      </c>
      <c r="C70" s="1917"/>
      <c r="D70" s="1917"/>
      <c r="E70" s="1917"/>
      <c r="F70" s="1917"/>
      <c r="G70" s="1917"/>
      <c r="H70" s="1917"/>
      <c r="I70" s="1918"/>
      <c r="J70" s="787" t="s">
        <v>1086</v>
      </c>
      <c r="P70">
        <v>61</v>
      </c>
    </row>
    <row r="71" spans="1:16" ht="24" customHeight="1">
      <c r="B71" s="1865" t="s">
        <v>1087</v>
      </c>
      <c r="C71" s="1866"/>
      <c r="D71" s="1866"/>
      <c r="E71" s="1866"/>
      <c r="F71" s="1866"/>
      <c r="G71" s="1866"/>
      <c r="H71" s="1866"/>
      <c r="I71" s="1867"/>
      <c r="J71" s="777" t="s">
        <v>1036</v>
      </c>
      <c r="K71" s="23" t="s">
        <v>1037</v>
      </c>
      <c r="L71" s="23" t="s">
        <v>1038</v>
      </c>
      <c r="M71" s="23" t="s">
        <v>1039</v>
      </c>
      <c r="N71" s="781" t="s">
        <v>1040</v>
      </c>
      <c r="O71" s="779" t="s">
        <v>1041</v>
      </c>
      <c r="P71">
        <v>62</v>
      </c>
    </row>
    <row r="72" spans="1:16" ht="18.75" customHeight="1">
      <c r="B72" s="1865" t="s">
        <v>1088</v>
      </c>
      <c r="C72" s="1951"/>
      <c r="D72" s="1951"/>
      <c r="E72" s="1951"/>
      <c r="F72" s="1951"/>
      <c r="G72" s="1951"/>
      <c r="H72" s="1951"/>
      <c r="I72" s="1952"/>
      <c r="J72" s="777" t="s">
        <v>1036</v>
      </c>
      <c r="K72" s="23" t="s">
        <v>1037</v>
      </c>
      <c r="L72" s="23" t="s">
        <v>1038</v>
      </c>
      <c r="M72" s="23" t="s">
        <v>1039</v>
      </c>
      <c r="N72" s="781" t="s">
        <v>1040</v>
      </c>
      <c r="O72" s="779" t="s">
        <v>1041</v>
      </c>
      <c r="P72">
        <v>63</v>
      </c>
    </row>
    <row r="73" spans="1:16" ht="33.75" customHeight="1">
      <c r="B73" s="1853" t="s">
        <v>1089</v>
      </c>
      <c r="C73" s="1853"/>
      <c r="D73" s="1853"/>
      <c r="E73" s="1853"/>
      <c r="F73" s="1853"/>
      <c r="G73" s="1853"/>
      <c r="H73" s="1853"/>
      <c r="I73" s="1853"/>
      <c r="J73" s="777" t="s">
        <v>1036</v>
      </c>
      <c r="K73" s="23" t="s">
        <v>1037</v>
      </c>
      <c r="L73" s="23" t="s">
        <v>1090</v>
      </c>
      <c r="M73" s="23" t="s">
        <v>1091</v>
      </c>
      <c r="N73" s="781" t="s">
        <v>1040</v>
      </c>
      <c r="O73" s="779" t="s">
        <v>1041</v>
      </c>
      <c r="P73">
        <v>64</v>
      </c>
    </row>
    <row r="74" spans="1:16" ht="12.75" customHeight="1"/>
    <row r="75" spans="1:16" ht="12.75" customHeight="1">
      <c r="A75" s="35" t="s">
        <v>250</v>
      </c>
      <c r="B75" s="1953" t="s">
        <v>1092</v>
      </c>
      <c r="C75" s="1954"/>
      <c r="D75" s="1954"/>
      <c r="E75" s="1954"/>
      <c r="F75" s="1954"/>
      <c r="G75" s="1954"/>
      <c r="H75" s="1954"/>
      <c r="I75" s="1954"/>
      <c r="J75" s="777" t="s">
        <v>1133</v>
      </c>
      <c r="K75" s="23"/>
      <c r="L75" s="23"/>
      <c r="M75" s="23"/>
      <c r="N75" s="778"/>
      <c r="O75" s="781"/>
      <c r="P75">
        <v>65</v>
      </c>
    </row>
    <row r="76" spans="1:16" ht="12.75" customHeight="1">
      <c r="A76" s="35"/>
      <c r="B76" s="1953" t="s">
        <v>1093</v>
      </c>
      <c r="C76" s="1954"/>
      <c r="D76" s="1954"/>
      <c r="E76" s="1954"/>
      <c r="F76" s="1954"/>
      <c r="G76" s="1954"/>
      <c r="H76" s="1954"/>
      <c r="I76" s="1954"/>
      <c r="J76" s="777" t="s">
        <v>469</v>
      </c>
      <c r="K76" s="23"/>
      <c r="L76" s="23"/>
      <c r="M76" s="23"/>
      <c r="N76" s="778"/>
      <c r="O76" s="781"/>
      <c r="P76">
        <v>66</v>
      </c>
    </row>
    <row r="77" spans="1:16" ht="24.75" customHeight="1">
      <c r="A77" s="35"/>
      <c r="B77" s="1953" t="s">
        <v>1094</v>
      </c>
      <c r="C77" s="1953"/>
      <c r="D77" s="1953"/>
      <c r="E77" s="1953"/>
      <c r="F77" s="1953"/>
      <c r="G77" s="1953"/>
      <c r="H77" s="1953"/>
      <c r="I77" s="1953"/>
      <c r="J77" s="777" t="s">
        <v>1036</v>
      </c>
      <c r="K77" s="23" t="s">
        <v>1037</v>
      </c>
      <c r="L77" s="23" t="s">
        <v>1038</v>
      </c>
      <c r="M77" s="23" t="s">
        <v>1039</v>
      </c>
      <c r="N77" s="781"/>
      <c r="O77" s="781"/>
      <c r="P77">
        <v>67</v>
      </c>
    </row>
    <row r="78" spans="1:16" ht="12.75" customHeight="1">
      <c r="J78" s="40"/>
    </row>
    <row r="79" spans="1:16" ht="12.75" customHeight="1">
      <c r="A79" s="35" t="s">
        <v>251</v>
      </c>
      <c r="B79" s="1915" t="s">
        <v>1097</v>
      </c>
      <c r="C79" s="1915"/>
      <c r="D79" s="1915"/>
      <c r="E79" s="1915"/>
      <c r="F79" s="1915"/>
      <c r="G79" s="1915"/>
      <c r="H79" s="1915"/>
      <c r="I79" s="1915"/>
      <c r="J79" s="777" t="s">
        <v>1036</v>
      </c>
      <c r="K79" s="23" t="s">
        <v>1037</v>
      </c>
      <c r="L79" s="23" t="s">
        <v>1038</v>
      </c>
      <c r="M79" s="23" t="s">
        <v>1039</v>
      </c>
      <c r="N79" s="778" t="s">
        <v>1040</v>
      </c>
      <c r="O79" s="781" t="s">
        <v>1041</v>
      </c>
      <c r="P79">
        <v>68</v>
      </c>
    </row>
    <row r="80" spans="1:16" ht="24">
      <c r="A80" s="35"/>
      <c r="B80" s="1853" t="s">
        <v>343</v>
      </c>
      <c r="C80" s="1853"/>
      <c r="D80" s="1853"/>
      <c r="E80" s="1853"/>
      <c r="F80" s="1853"/>
      <c r="G80" s="1853"/>
      <c r="H80" s="1853"/>
      <c r="I80" s="1853"/>
      <c r="J80" s="777" t="s">
        <v>1036</v>
      </c>
      <c r="K80" s="23" t="s">
        <v>1037</v>
      </c>
      <c r="L80" s="23" t="s">
        <v>1038</v>
      </c>
      <c r="M80" s="23" t="s">
        <v>1039</v>
      </c>
      <c r="P80">
        <v>69</v>
      </c>
    </row>
    <row r="81" spans="1:16" ht="24.75" customHeight="1">
      <c r="A81" s="35"/>
      <c r="B81" s="1853" t="s">
        <v>1098</v>
      </c>
      <c r="C81" s="1853"/>
      <c r="D81" s="1853"/>
      <c r="E81" s="1853"/>
      <c r="F81" s="1853"/>
      <c r="G81" s="1853"/>
      <c r="H81" s="1853"/>
      <c r="I81" s="1853"/>
      <c r="J81" s="144" t="s">
        <v>470</v>
      </c>
      <c r="K81" t="s">
        <v>474</v>
      </c>
      <c r="P81">
        <v>70</v>
      </c>
    </row>
    <row r="83" spans="1:16" ht="27.75" customHeight="1">
      <c r="A83" s="22" t="s">
        <v>227</v>
      </c>
      <c r="B83" s="1862" t="s">
        <v>1099</v>
      </c>
      <c r="C83" s="1906"/>
      <c r="D83" s="1906"/>
      <c r="E83" s="1906"/>
      <c r="F83" s="1906"/>
      <c r="G83" s="1906"/>
      <c r="H83" s="1907"/>
      <c r="I83" s="23"/>
      <c r="J83" s="777" t="s">
        <v>1036</v>
      </c>
      <c r="K83" s="23" t="s">
        <v>1037</v>
      </c>
      <c r="L83" s="23" t="s">
        <v>1038</v>
      </c>
      <c r="M83" s="23" t="s">
        <v>1039</v>
      </c>
      <c r="N83" s="778" t="s">
        <v>1040</v>
      </c>
      <c r="O83" s="781" t="s">
        <v>1041</v>
      </c>
      <c r="P83">
        <v>71</v>
      </c>
    </row>
    <row r="84" spans="1:16" ht="15.75" customHeight="1">
      <c r="A84" s="22"/>
      <c r="B84" s="1859" t="s">
        <v>343</v>
      </c>
      <c r="C84" s="1906"/>
      <c r="D84" s="1906"/>
      <c r="E84" s="1906"/>
      <c r="F84" s="1906"/>
      <c r="G84" s="1906"/>
      <c r="H84" s="1907"/>
      <c r="I84" s="23"/>
      <c r="J84" s="777" t="s">
        <v>1036</v>
      </c>
      <c r="K84" s="23" t="s">
        <v>1037</v>
      </c>
      <c r="L84" s="23" t="s">
        <v>1038</v>
      </c>
      <c r="M84" s="23" t="s">
        <v>1039</v>
      </c>
      <c r="N84" s="781"/>
      <c r="O84" s="781"/>
      <c r="P84">
        <v>72</v>
      </c>
    </row>
    <row r="85" spans="1:16" ht="24.75" customHeight="1">
      <c r="A85" s="22"/>
      <c r="B85" s="1853" t="s">
        <v>1098</v>
      </c>
      <c r="C85" s="1853"/>
      <c r="D85" s="1853"/>
      <c r="E85" s="1853"/>
      <c r="F85" s="1853"/>
      <c r="G85" s="1853"/>
      <c r="H85" s="1853"/>
      <c r="I85" s="23"/>
      <c r="J85" s="787" t="s">
        <v>1095</v>
      </c>
      <c r="K85" s="781" t="s">
        <v>1096</v>
      </c>
      <c r="L85" s="781"/>
      <c r="M85" s="781"/>
      <c r="N85" s="781"/>
      <c r="O85" s="781"/>
      <c r="P85">
        <v>73</v>
      </c>
    </row>
    <row r="86" spans="1:16" ht="15.75" customHeight="1">
      <c r="A86" s="22"/>
      <c r="I86" s="23"/>
    </row>
    <row r="87" spans="1:16" ht="53.25" customHeight="1">
      <c r="A87" s="38" t="s">
        <v>252</v>
      </c>
      <c r="B87" s="1859" t="s">
        <v>1216</v>
      </c>
      <c r="C87" s="1906"/>
      <c r="D87" s="1906"/>
      <c r="E87" s="1906"/>
      <c r="F87" s="1906"/>
      <c r="G87" s="1906"/>
      <c r="H87" s="1907"/>
      <c r="I87" s="23"/>
      <c r="J87" s="777" t="s">
        <v>1036</v>
      </c>
      <c r="K87" s="23" t="s">
        <v>1037</v>
      </c>
      <c r="L87" s="23" t="s">
        <v>1038</v>
      </c>
      <c r="M87" s="23" t="s">
        <v>1039</v>
      </c>
      <c r="P87">
        <v>74</v>
      </c>
    </row>
    <row r="88" spans="1:16" ht="53.25" customHeight="1">
      <c r="A88" s="22"/>
      <c r="B88" s="1908" t="s">
        <v>1217</v>
      </c>
      <c r="C88" s="1955"/>
      <c r="D88" s="1955"/>
      <c r="E88" s="1955"/>
      <c r="F88" s="1955"/>
      <c r="G88" s="1955"/>
      <c r="H88" s="1956"/>
      <c r="I88" s="23"/>
      <c r="J88" s="777" t="s">
        <v>1043</v>
      </c>
      <c r="K88" s="23" t="s">
        <v>1034</v>
      </c>
      <c r="L88" s="41" t="s">
        <v>495</v>
      </c>
      <c r="M88" s="41"/>
      <c r="P88">
        <v>75</v>
      </c>
    </row>
    <row r="89" spans="1:16" ht="12.75" customHeight="1">
      <c r="A89" s="22"/>
      <c r="I89" s="23"/>
    </row>
    <row r="90" spans="1:16" ht="45.75" customHeight="1">
      <c r="A90" s="25" t="s">
        <v>235</v>
      </c>
      <c r="B90" s="1932" t="s">
        <v>1218</v>
      </c>
      <c r="C90" s="1932"/>
      <c r="D90" s="1932"/>
      <c r="E90" s="1932"/>
      <c r="F90" s="1932"/>
      <c r="G90" s="1932"/>
      <c r="H90" s="1932"/>
      <c r="I90" s="1932"/>
      <c r="J90" s="777" t="s">
        <v>1036</v>
      </c>
      <c r="K90" s="23" t="s">
        <v>1037</v>
      </c>
      <c r="L90" s="23" t="s">
        <v>1038</v>
      </c>
      <c r="M90" s="23" t="s">
        <v>1039</v>
      </c>
      <c r="P90">
        <v>76</v>
      </c>
    </row>
    <row r="91" spans="1:16" ht="48" customHeight="1">
      <c r="A91" s="8"/>
      <c r="B91" s="1908" t="s">
        <v>1219</v>
      </c>
      <c r="C91" s="1909"/>
      <c r="D91" s="1909"/>
      <c r="E91" s="1909"/>
      <c r="F91" s="1909"/>
      <c r="G91" s="1909"/>
      <c r="H91" s="1909"/>
      <c r="I91" s="1910"/>
      <c r="J91" s="777" t="s">
        <v>1043</v>
      </c>
      <c r="K91" s="23" t="s">
        <v>1034</v>
      </c>
      <c r="L91" s="41" t="s">
        <v>495</v>
      </c>
      <c r="M91" s="41"/>
      <c r="P91">
        <v>77</v>
      </c>
    </row>
    <row r="92" spans="1:16">
      <c r="A92" s="8"/>
      <c r="J92" s="8"/>
    </row>
    <row r="93" spans="1:16" ht="60.75" customHeight="1">
      <c r="A93" s="43" t="s">
        <v>253</v>
      </c>
      <c r="B93" s="1899" t="s">
        <v>1220</v>
      </c>
      <c r="C93" s="1900"/>
      <c r="D93" s="1900"/>
      <c r="E93" s="1900"/>
      <c r="F93" s="1900"/>
      <c r="G93" s="1900"/>
      <c r="H93" s="1900"/>
      <c r="I93" s="1901"/>
      <c r="J93" s="791" t="s">
        <v>1036</v>
      </c>
      <c r="K93" s="41" t="s">
        <v>1037</v>
      </c>
      <c r="L93" s="41" t="s">
        <v>1038</v>
      </c>
      <c r="M93" s="41" t="s">
        <v>1039</v>
      </c>
      <c r="P93">
        <v>78</v>
      </c>
    </row>
    <row r="94" spans="1:16" ht="58.5" customHeight="1">
      <c r="A94" s="43"/>
      <c r="B94" s="1902" t="s">
        <v>1221</v>
      </c>
      <c r="C94" s="1902"/>
      <c r="D94" s="1902"/>
      <c r="E94" s="1902"/>
      <c r="F94" s="1902"/>
      <c r="G94" s="1902"/>
      <c r="H94" s="1902"/>
      <c r="I94" s="1902"/>
      <c r="J94" s="777" t="s">
        <v>1043</v>
      </c>
      <c r="K94" s="23" t="s">
        <v>1034</v>
      </c>
      <c r="L94" s="41" t="s">
        <v>495</v>
      </c>
      <c r="M94" s="41"/>
      <c r="P94">
        <v>79</v>
      </c>
    </row>
    <row r="95" spans="1:16">
      <c r="A95" s="8"/>
      <c r="J95" s="8"/>
    </row>
    <row r="96" spans="1:16" ht="12.75" customHeight="1">
      <c r="A96" s="43" t="s">
        <v>254</v>
      </c>
      <c r="B96" s="1903" t="s">
        <v>1100</v>
      </c>
      <c r="C96" s="1904"/>
      <c r="D96" s="1904"/>
      <c r="E96" s="1904"/>
      <c r="F96" s="1904"/>
      <c r="G96" s="1904"/>
      <c r="H96" s="1904"/>
      <c r="I96" s="1905"/>
      <c r="J96" s="791" t="s">
        <v>1036</v>
      </c>
      <c r="K96" s="41" t="s">
        <v>1037</v>
      </c>
      <c r="L96" s="41" t="s">
        <v>1038</v>
      </c>
      <c r="M96" s="41" t="s">
        <v>1039</v>
      </c>
      <c r="P96">
        <v>80</v>
      </c>
    </row>
    <row r="97" spans="1:16" ht="49.5" customHeight="1">
      <c r="A97" s="43"/>
      <c r="B97" s="1870" t="s">
        <v>1222</v>
      </c>
      <c r="C97" s="1870"/>
      <c r="D97" s="1870"/>
      <c r="E97" s="1870"/>
      <c r="F97" s="1870"/>
      <c r="G97" s="1870"/>
      <c r="H97" s="1870"/>
      <c r="I97" s="1870"/>
      <c r="J97" s="777" t="s">
        <v>1043</v>
      </c>
      <c r="K97" s="23" t="s">
        <v>1034</v>
      </c>
      <c r="L97" s="41" t="s">
        <v>495</v>
      </c>
      <c r="M97" s="781"/>
      <c r="P97">
        <v>81</v>
      </c>
    </row>
    <row r="98" spans="1:16" ht="12" customHeight="1">
      <c r="A98" s="43"/>
      <c r="B98" s="792"/>
      <c r="C98" s="792"/>
      <c r="D98" s="792"/>
      <c r="E98" s="792"/>
      <c r="F98" s="792"/>
      <c r="G98" s="792"/>
      <c r="H98" s="792"/>
      <c r="I98" s="792"/>
      <c r="J98" s="23"/>
      <c r="K98" s="23"/>
      <c r="L98" s="41"/>
      <c r="M98" s="781"/>
    </row>
    <row r="99" spans="1:16" ht="27" customHeight="1">
      <c r="A99" s="43" t="s">
        <v>1101</v>
      </c>
      <c r="B99" s="1870" t="s">
        <v>1102</v>
      </c>
      <c r="C99" s="1870"/>
      <c r="D99" s="1870"/>
      <c r="E99" s="1870"/>
      <c r="F99" s="1870"/>
      <c r="G99" s="1870"/>
      <c r="H99" s="1870"/>
      <c r="I99" s="1870"/>
      <c r="J99" s="787" t="s">
        <v>317</v>
      </c>
      <c r="K99" s="781"/>
      <c r="L99" s="781"/>
      <c r="M99" s="781"/>
      <c r="N99" s="781"/>
      <c r="O99" s="781"/>
      <c r="P99">
        <v>82</v>
      </c>
    </row>
    <row r="100" spans="1:16" ht="23.25" customHeight="1">
      <c r="A100" s="43"/>
      <c r="B100" s="1870" t="s">
        <v>1103</v>
      </c>
      <c r="C100" s="1870"/>
      <c r="D100" s="1870"/>
      <c r="E100" s="1870"/>
      <c r="F100" s="1870"/>
      <c r="G100" s="1870"/>
      <c r="H100" s="1870"/>
      <c r="I100" s="1870"/>
      <c r="J100" s="777" t="s">
        <v>1036</v>
      </c>
      <c r="K100" s="23" t="s">
        <v>1037</v>
      </c>
      <c r="L100" s="23" t="s">
        <v>1038</v>
      </c>
      <c r="M100" s="23" t="s">
        <v>1039</v>
      </c>
      <c r="N100" s="778" t="s">
        <v>1040</v>
      </c>
      <c r="O100" s="781" t="s">
        <v>1041</v>
      </c>
      <c r="P100">
        <v>83</v>
      </c>
    </row>
    <row r="101" spans="1:16" ht="36.75" customHeight="1">
      <c r="A101" s="43"/>
      <c r="B101" s="1870" t="s">
        <v>1223</v>
      </c>
      <c r="C101" s="1870"/>
      <c r="D101" s="1870"/>
      <c r="E101" s="1870"/>
      <c r="F101" s="1870"/>
      <c r="G101" s="1870"/>
      <c r="H101" s="1870"/>
      <c r="I101" s="1870"/>
      <c r="J101" s="787" t="s">
        <v>1104</v>
      </c>
      <c r="K101" s="781" t="s">
        <v>1105</v>
      </c>
      <c r="L101" s="781" t="s">
        <v>1106</v>
      </c>
      <c r="M101" s="781" t="s">
        <v>1107</v>
      </c>
      <c r="N101" s="781" t="s">
        <v>1108</v>
      </c>
      <c r="O101" s="781" t="s">
        <v>1109</v>
      </c>
      <c r="P101">
        <v>84</v>
      </c>
    </row>
    <row r="102" spans="1:16" ht="23.25" customHeight="1">
      <c r="A102" s="43"/>
      <c r="B102" s="1870" t="s">
        <v>1110</v>
      </c>
      <c r="C102" s="1870"/>
      <c r="D102" s="1870"/>
      <c r="E102" s="1870"/>
      <c r="F102" s="1870"/>
      <c r="G102" s="1870"/>
      <c r="H102" s="1870"/>
      <c r="I102" s="1870"/>
      <c r="J102" s="777" t="s">
        <v>1036</v>
      </c>
      <c r="K102" s="23" t="s">
        <v>1037</v>
      </c>
      <c r="L102" s="23" t="s">
        <v>1038</v>
      </c>
      <c r="M102" s="23" t="s">
        <v>1039</v>
      </c>
      <c r="N102" s="778" t="s">
        <v>1040</v>
      </c>
      <c r="O102" s="781" t="s">
        <v>1041</v>
      </c>
      <c r="P102">
        <v>85</v>
      </c>
    </row>
    <row r="103" spans="1:16" ht="55.5" customHeight="1">
      <c r="A103" s="43"/>
      <c r="B103" s="1903" t="s">
        <v>1266</v>
      </c>
      <c r="C103" s="1904"/>
      <c r="D103" s="1904"/>
      <c r="E103" s="1904"/>
      <c r="F103" s="1904"/>
      <c r="G103" s="1904"/>
      <c r="H103" s="1904"/>
      <c r="I103" s="1905"/>
      <c r="J103" s="787" t="s">
        <v>1104</v>
      </c>
      <c r="K103" s="781" t="s">
        <v>1105</v>
      </c>
      <c r="L103" s="781" t="s">
        <v>1106</v>
      </c>
      <c r="M103" s="781" t="s">
        <v>1107</v>
      </c>
      <c r="N103" s="781" t="s">
        <v>1108</v>
      </c>
      <c r="O103" s="781" t="s">
        <v>1109</v>
      </c>
      <c r="P103">
        <v>86</v>
      </c>
    </row>
    <row r="104" spans="1:16">
      <c r="A104" s="8"/>
      <c r="J104" s="8"/>
    </row>
    <row r="105" spans="1:16" ht="31.5" customHeight="1">
      <c r="A105" s="25" t="s">
        <v>236</v>
      </c>
      <c r="B105" s="1870" t="s">
        <v>1102</v>
      </c>
      <c r="C105" s="1870"/>
      <c r="D105" s="1870"/>
      <c r="E105" s="1870"/>
      <c r="F105" s="1870"/>
      <c r="G105" s="1870"/>
      <c r="H105" s="1870"/>
      <c r="I105" s="1870"/>
      <c r="J105" s="787" t="s">
        <v>317</v>
      </c>
      <c r="K105" s="781"/>
      <c r="L105" s="781"/>
      <c r="M105" s="781"/>
      <c r="N105" s="781"/>
      <c r="O105" s="781"/>
      <c r="P105">
        <v>87</v>
      </c>
    </row>
    <row r="106" spans="1:16" ht="29.25" customHeight="1">
      <c r="B106" s="1870" t="s">
        <v>1103</v>
      </c>
      <c r="C106" s="1870"/>
      <c r="D106" s="1870"/>
      <c r="E106" s="1870"/>
      <c r="F106" s="1870"/>
      <c r="G106" s="1870"/>
      <c r="H106" s="1870"/>
      <c r="I106" s="1870"/>
      <c r="J106" s="777" t="s">
        <v>1036</v>
      </c>
      <c r="K106" s="23" t="s">
        <v>1037</v>
      </c>
      <c r="L106" s="23" t="s">
        <v>1038</v>
      </c>
      <c r="M106" s="23" t="s">
        <v>1039</v>
      </c>
      <c r="N106" s="778" t="s">
        <v>1040</v>
      </c>
      <c r="O106" s="781" t="s">
        <v>1041</v>
      </c>
      <c r="P106">
        <v>88</v>
      </c>
    </row>
    <row r="107" spans="1:16" ht="38.25" customHeight="1">
      <c r="B107" s="1870" t="s">
        <v>1223</v>
      </c>
      <c r="C107" s="1870"/>
      <c r="D107" s="1870"/>
      <c r="E107" s="1870"/>
      <c r="F107" s="1870"/>
      <c r="G107" s="1870"/>
      <c r="H107" s="1870"/>
      <c r="I107" s="1870"/>
      <c r="J107" s="787" t="s">
        <v>1104</v>
      </c>
      <c r="K107" s="781" t="s">
        <v>1105</v>
      </c>
      <c r="L107" s="781" t="s">
        <v>1106</v>
      </c>
      <c r="M107" s="781" t="s">
        <v>1107</v>
      </c>
      <c r="N107" s="781" t="s">
        <v>1108</v>
      </c>
      <c r="O107" s="781" t="s">
        <v>1109</v>
      </c>
      <c r="P107">
        <v>89</v>
      </c>
    </row>
    <row r="108" spans="1:16" ht="29.25" customHeight="1">
      <c r="B108" s="1870" t="s">
        <v>1110</v>
      </c>
      <c r="C108" s="1870"/>
      <c r="D108" s="1870"/>
      <c r="E108" s="1870"/>
      <c r="F108" s="1870"/>
      <c r="G108" s="1870"/>
      <c r="H108" s="1870"/>
      <c r="I108" s="1870"/>
      <c r="J108" s="777" t="s">
        <v>1036</v>
      </c>
      <c r="K108" s="23" t="s">
        <v>1037</v>
      </c>
      <c r="L108" s="23" t="s">
        <v>1038</v>
      </c>
      <c r="M108" s="23" t="s">
        <v>1039</v>
      </c>
      <c r="N108" s="778" t="s">
        <v>1040</v>
      </c>
      <c r="O108" s="781" t="s">
        <v>1041</v>
      </c>
      <c r="P108">
        <v>90</v>
      </c>
    </row>
    <row r="109" spans="1:16" ht="51.75" customHeight="1">
      <c r="B109" s="1870" t="s">
        <v>1266</v>
      </c>
      <c r="C109" s="1870"/>
      <c r="D109" s="1870"/>
      <c r="E109" s="1870"/>
      <c r="F109" s="1870"/>
      <c r="G109" s="1870"/>
      <c r="H109" s="1870"/>
      <c r="I109" s="1870"/>
      <c r="J109" s="787" t="s">
        <v>1104</v>
      </c>
      <c r="K109" s="781" t="s">
        <v>1105</v>
      </c>
      <c r="L109" s="781" t="s">
        <v>1106</v>
      </c>
      <c r="M109" s="781" t="s">
        <v>1107</v>
      </c>
      <c r="N109" s="781" t="s">
        <v>1108</v>
      </c>
      <c r="O109" s="781" t="s">
        <v>1109</v>
      </c>
      <c r="P109">
        <v>91</v>
      </c>
    </row>
    <row r="110" spans="1:16" ht="12.75" customHeight="1"/>
    <row r="111" spans="1:16" ht="34.5" customHeight="1">
      <c r="A111" s="35" t="s">
        <v>255</v>
      </c>
      <c r="B111" s="1871" t="s">
        <v>1111</v>
      </c>
      <c r="C111" s="1872"/>
      <c r="D111" s="1872"/>
      <c r="E111" s="1872"/>
      <c r="F111" s="1872"/>
      <c r="G111" s="1872"/>
      <c r="H111" s="1872"/>
      <c r="I111" s="1873"/>
      <c r="J111" s="777" t="s">
        <v>1036</v>
      </c>
      <c r="K111" s="23" t="s">
        <v>1037</v>
      </c>
      <c r="L111" s="23" t="s">
        <v>1038</v>
      </c>
      <c r="M111" s="23" t="s">
        <v>1039</v>
      </c>
      <c r="N111" s="778" t="s">
        <v>1040</v>
      </c>
      <c r="O111" s="781" t="s">
        <v>1041</v>
      </c>
      <c r="P111">
        <v>92</v>
      </c>
    </row>
    <row r="112" spans="1:16" ht="30.75" customHeight="1">
      <c r="A112" s="35"/>
      <c r="B112" s="1878" t="s">
        <v>1112</v>
      </c>
      <c r="C112" s="1878"/>
      <c r="D112" s="1878"/>
      <c r="E112" s="1878"/>
      <c r="F112" s="1878"/>
      <c r="G112" s="1878"/>
      <c r="H112" s="1878"/>
      <c r="I112" s="1878"/>
      <c r="J112" s="777" t="s">
        <v>1043</v>
      </c>
      <c r="K112" s="23" t="s">
        <v>1034</v>
      </c>
      <c r="L112" s="41" t="s">
        <v>495</v>
      </c>
      <c r="M112" s="41"/>
      <c r="N112" s="781"/>
      <c r="O112" s="781"/>
      <c r="P112">
        <v>93</v>
      </c>
    </row>
    <row r="114" spans="1:16" ht="12.75" customHeight="1">
      <c r="A114" s="35" t="s">
        <v>256</v>
      </c>
      <c r="B114" s="1874" t="s">
        <v>1113</v>
      </c>
      <c r="C114" s="1875"/>
      <c r="D114" s="1875"/>
      <c r="E114" s="1875"/>
      <c r="F114" s="1875"/>
      <c r="G114" s="1875"/>
      <c r="H114" s="1876"/>
      <c r="I114" s="51"/>
      <c r="J114" s="787" t="s">
        <v>476</v>
      </c>
      <c r="K114" s="781"/>
      <c r="L114" s="781"/>
      <c r="M114" s="781"/>
      <c r="P114">
        <v>94</v>
      </c>
    </row>
    <row r="115" spans="1:16" ht="29.25" customHeight="1">
      <c r="A115" s="35"/>
      <c r="B115" s="1879" t="s">
        <v>1114</v>
      </c>
      <c r="C115" s="1879"/>
      <c r="D115" s="1879"/>
      <c r="E115" s="1879"/>
      <c r="F115" s="1879"/>
      <c r="G115" s="1879"/>
      <c r="H115" s="1879"/>
      <c r="I115" s="51"/>
      <c r="J115" s="791" t="s">
        <v>1036</v>
      </c>
      <c r="K115" s="41" t="s">
        <v>1037</v>
      </c>
      <c r="L115" s="41" t="s">
        <v>1038</v>
      </c>
      <c r="M115" s="41" t="s">
        <v>1039</v>
      </c>
      <c r="P115">
        <v>95</v>
      </c>
    </row>
    <row r="116" spans="1:16" ht="12.75" customHeight="1">
      <c r="I116" s="147"/>
    </row>
    <row r="117" spans="1:16" ht="24">
      <c r="A117" s="22" t="s">
        <v>237</v>
      </c>
      <c r="B117" s="1862" t="s">
        <v>1115</v>
      </c>
      <c r="C117" s="1863"/>
      <c r="D117" s="1863"/>
      <c r="E117" s="1863"/>
      <c r="F117" s="1863"/>
      <c r="G117" s="1863"/>
      <c r="H117" s="1863"/>
      <c r="I117" s="1864"/>
      <c r="J117" s="777" t="s">
        <v>1036</v>
      </c>
      <c r="K117" s="23" t="s">
        <v>1037</v>
      </c>
      <c r="L117" s="23" t="s">
        <v>1038</v>
      </c>
      <c r="M117" s="23" t="s">
        <v>1039</v>
      </c>
      <c r="N117" s="781" t="s">
        <v>1040</v>
      </c>
      <c r="O117" s="779" t="s">
        <v>1041</v>
      </c>
      <c r="P117">
        <v>96</v>
      </c>
    </row>
    <row r="118" spans="1:16" ht="27.75" customHeight="1">
      <c r="A118" s="22"/>
      <c r="B118" s="1877" t="s">
        <v>1116</v>
      </c>
      <c r="C118" s="1877"/>
      <c r="D118" s="1877"/>
      <c r="E118" s="1877"/>
      <c r="F118" s="1877"/>
      <c r="G118" s="1877"/>
      <c r="H118" s="1877"/>
      <c r="I118" s="1877"/>
      <c r="J118" s="787" t="s">
        <v>1117</v>
      </c>
      <c r="K118" s="41"/>
      <c r="L118" s="41"/>
      <c r="M118" s="41"/>
      <c r="N118" s="781"/>
      <c r="O118" s="779"/>
      <c r="P118">
        <v>97</v>
      </c>
    </row>
    <row r="119" spans="1:16" s="8" customFormat="1" ht="12.75" customHeight="1">
      <c r="B119" s="23"/>
      <c r="C119" s="23"/>
      <c r="D119" s="23"/>
      <c r="E119" s="23"/>
      <c r="F119" s="23"/>
      <c r="G119" s="23"/>
      <c r="H119" s="23"/>
      <c r="I119" s="23"/>
    </row>
    <row r="120" spans="1:16" ht="27" customHeight="1">
      <c r="A120" s="22" t="s">
        <v>238</v>
      </c>
      <c r="B120" s="1862" t="s">
        <v>1118</v>
      </c>
      <c r="C120" s="1863"/>
      <c r="D120" s="1863"/>
      <c r="E120" s="1863"/>
      <c r="F120" s="1863"/>
      <c r="G120" s="1863"/>
      <c r="H120" s="1864"/>
      <c r="J120" s="787" t="s">
        <v>1119</v>
      </c>
      <c r="K120" s="781"/>
      <c r="L120" s="781"/>
      <c r="M120" s="781"/>
      <c r="P120" s="40">
        <v>98</v>
      </c>
    </row>
    <row r="121" spans="1:16" ht="27" customHeight="1">
      <c r="A121" s="22"/>
      <c r="B121" s="1858" t="s">
        <v>1120</v>
      </c>
      <c r="C121" s="1858"/>
      <c r="D121" s="1858"/>
      <c r="E121" s="1858"/>
      <c r="F121" s="1858"/>
      <c r="G121" s="1858"/>
      <c r="H121" s="1858"/>
      <c r="J121" s="791" t="s">
        <v>1036</v>
      </c>
      <c r="K121" s="41" t="s">
        <v>1037</v>
      </c>
      <c r="L121" s="41" t="s">
        <v>1038</v>
      </c>
      <c r="M121" s="41" t="s">
        <v>1039</v>
      </c>
      <c r="P121" s="40">
        <v>99</v>
      </c>
    </row>
    <row r="122" spans="1:16" s="8" customFormat="1">
      <c r="B122" s="50"/>
      <c r="C122" s="50"/>
      <c r="D122" s="50"/>
      <c r="E122" s="50"/>
      <c r="F122" s="50"/>
      <c r="G122" s="50"/>
      <c r="H122" s="50"/>
    </row>
    <row r="123" spans="1:16" ht="23.25" customHeight="1">
      <c r="A123" s="22" t="s">
        <v>239</v>
      </c>
      <c r="B123" s="1859" t="s">
        <v>1121</v>
      </c>
      <c r="C123" s="1860"/>
      <c r="D123" s="1860"/>
      <c r="E123" s="1860"/>
      <c r="F123" s="1860"/>
      <c r="G123" s="1860"/>
      <c r="H123" s="1860"/>
      <c r="I123" s="1861"/>
      <c r="J123" s="777" t="s">
        <v>1036</v>
      </c>
      <c r="K123" s="23" t="s">
        <v>1037</v>
      </c>
      <c r="L123" s="23" t="s">
        <v>1038</v>
      </c>
      <c r="M123" s="23" t="s">
        <v>1039</v>
      </c>
      <c r="N123" s="781" t="s">
        <v>1040</v>
      </c>
      <c r="O123" s="779" t="s">
        <v>1041</v>
      </c>
      <c r="P123" s="40">
        <v>100</v>
      </c>
    </row>
    <row r="124" spans="1:16" ht="24" customHeight="1">
      <c r="B124" s="1862" t="s">
        <v>1122</v>
      </c>
      <c r="C124" s="1863"/>
      <c r="D124" s="1863"/>
      <c r="E124" s="1863"/>
      <c r="F124" s="1863"/>
      <c r="G124" s="1863"/>
      <c r="H124" s="1863"/>
      <c r="I124" s="1864"/>
      <c r="J124" s="787" t="s">
        <v>317</v>
      </c>
      <c r="K124" s="781"/>
      <c r="L124" s="781"/>
      <c r="M124" s="781"/>
      <c r="N124" s="781"/>
      <c r="O124" s="779"/>
      <c r="P124" s="40">
        <v>101</v>
      </c>
    </row>
    <row r="125" spans="1:16" ht="25.5" customHeight="1">
      <c r="B125" s="1865" t="s">
        <v>1123</v>
      </c>
      <c r="C125" s="1866"/>
      <c r="D125" s="1866"/>
      <c r="E125" s="1866"/>
      <c r="F125" s="1866"/>
      <c r="G125" s="1866"/>
      <c r="H125" s="1866"/>
      <c r="I125" s="1867"/>
      <c r="J125" s="777" t="s">
        <v>1036</v>
      </c>
      <c r="K125" s="23" t="s">
        <v>1037</v>
      </c>
      <c r="L125" s="23" t="s">
        <v>1038</v>
      </c>
      <c r="M125" s="23" t="s">
        <v>1039</v>
      </c>
      <c r="N125" s="781" t="s">
        <v>1040</v>
      </c>
      <c r="O125" s="779" t="s">
        <v>1041</v>
      </c>
      <c r="P125" s="40">
        <v>102</v>
      </c>
    </row>
    <row r="127" spans="1:16" ht="24.75" customHeight="1">
      <c r="A127" s="22" t="s">
        <v>240</v>
      </c>
      <c r="B127" s="1862" t="s">
        <v>1124</v>
      </c>
      <c r="C127" s="1863"/>
      <c r="D127" s="1863"/>
      <c r="E127" s="1863"/>
      <c r="F127" s="1863"/>
      <c r="G127" s="1863"/>
      <c r="H127" s="1863"/>
      <c r="I127" s="1864"/>
      <c r="J127" s="787" t="s">
        <v>477</v>
      </c>
      <c r="K127" s="781"/>
      <c r="L127" s="781"/>
      <c r="M127" s="781"/>
      <c r="P127">
        <v>103</v>
      </c>
    </row>
    <row r="128" spans="1:16" ht="25.5" customHeight="1">
      <c r="A128" s="8"/>
      <c r="B128" s="1859" t="s">
        <v>1125</v>
      </c>
      <c r="C128" s="1860"/>
      <c r="D128" s="1860"/>
      <c r="E128" s="1860"/>
      <c r="F128" s="1860"/>
      <c r="G128" s="1860"/>
      <c r="H128" s="1860"/>
      <c r="I128" s="1861"/>
      <c r="J128" s="777" t="s">
        <v>1036</v>
      </c>
      <c r="K128" s="23" t="s">
        <v>1037</v>
      </c>
      <c r="L128" s="23" t="s">
        <v>1038</v>
      </c>
      <c r="M128" s="23" t="s">
        <v>1039</v>
      </c>
      <c r="P128">
        <v>104</v>
      </c>
    </row>
    <row r="129" spans="1:16" ht="18" customHeight="1">
      <c r="A129" s="8"/>
      <c r="B129" s="52"/>
      <c r="C129" s="23"/>
      <c r="D129" s="23"/>
      <c r="E129" s="23"/>
      <c r="F129" s="23"/>
      <c r="G129" s="23"/>
      <c r="H129" s="23"/>
      <c r="I129" s="23"/>
      <c r="J129" s="23"/>
      <c r="K129" s="23"/>
      <c r="L129" s="23"/>
      <c r="M129" s="23"/>
    </row>
    <row r="130" spans="1:16" ht="28.5" customHeight="1">
      <c r="A130" s="43" t="s">
        <v>1126</v>
      </c>
      <c r="B130" s="1853" t="s">
        <v>1127</v>
      </c>
      <c r="C130" s="1853"/>
      <c r="D130" s="1853"/>
      <c r="E130" s="1853"/>
      <c r="F130" s="1853"/>
      <c r="G130" s="1853"/>
      <c r="H130" s="1853"/>
      <c r="I130" s="1853"/>
      <c r="J130" s="777" t="s">
        <v>1036</v>
      </c>
      <c r="K130" s="23" t="s">
        <v>1037</v>
      </c>
      <c r="L130" s="23" t="s">
        <v>1038</v>
      </c>
      <c r="M130" s="23" t="s">
        <v>1039</v>
      </c>
      <c r="N130" s="781" t="s">
        <v>1040</v>
      </c>
      <c r="O130" s="779" t="s">
        <v>1041</v>
      </c>
      <c r="P130">
        <v>105</v>
      </c>
    </row>
    <row r="131" spans="1:16" ht="25.5" customHeight="1">
      <c r="A131" s="8"/>
      <c r="B131" s="1853" t="s">
        <v>1128</v>
      </c>
      <c r="C131" s="1853"/>
      <c r="D131" s="1853"/>
      <c r="E131" s="1853"/>
      <c r="F131" s="1853"/>
      <c r="G131" s="1853"/>
      <c r="H131" s="1853"/>
      <c r="I131" s="1853"/>
      <c r="J131" s="791" t="s">
        <v>1129</v>
      </c>
      <c r="K131" s="41" t="s">
        <v>1130</v>
      </c>
      <c r="L131" s="41" t="s">
        <v>1131</v>
      </c>
      <c r="M131" s="41" t="s">
        <v>1132</v>
      </c>
      <c r="N131" s="41" t="s">
        <v>1133</v>
      </c>
      <c r="P131">
        <v>106</v>
      </c>
    </row>
    <row r="132" spans="1:16">
      <c r="A132" s="8"/>
      <c r="B132" s="23"/>
      <c r="C132" s="23"/>
      <c r="D132" s="23"/>
      <c r="E132" s="23"/>
      <c r="F132" s="23"/>
      <c r="G132" s="23"/>
      <c r="H132" s="23"/>
      <c r="I132" s="23"/>
      <c r="J132" s="8"/>
    </row>
    <row r="133" spans="1:16" ht="14">
      <c r="A133" s="25" t="s">
        <v>241</v>
      </c>
      <c r="B133" s="1854" t="s">
        <v>344</v>
      </c>
      <c r="C133" s="1855"/>
      <c r="D133" s="1855"/>
      <c r="E133" s="1855"/>
      <c r="F133" s="1855"/>
      <c r="G133" s="1855"/>
      <c r="H133" s="1856"/>
      <c r="I133" s="23"/>
      <c r="J133" s="40" t="s">
        <v>468</v>
      </c>
      <c r="P133">
        <v>107</v>
      </c>
    </row>
    <row r="134" spans="1:16">
      <c r="A134" s="8"/>
      <c r="B134" s="23"/>
      <c r="C134" s="23"/>
      <c r="D134" s="23"/>
      <c r="E134" s="23"/>
      <c r="F134" s="23"/>
      <c r="G134" s="23"/>
      <c r="H134" s="23"/>
      <c r="I134" s="23"/>
      <c r="J134" s="8"/>
    </row>
    <row r="135" spans="1:16">
      <c r="A135" s="43" t="s">
        <v>1224</v>
      </c>
      <c r="B135" s="1857" t="s">
        <v>1225</v>
      </c>
      <c r="C135" s="1857"/>
      <c r="D135" s="1857"/>
      <c r="E135" s="1857"/>
      <c r="F135" s="1857"/>
      <c r="G135" s="1857"/>
      <c r="H135" s="1857"/>
      <c r="I135" s="23"/>
      <c r="J135" s="311" t="s">
        <v>1139</v>
      </c>
      <c r="K135" s="35" t="s">
        <v>1140</v>
      </c>
      <c r="P135">
        <v>108</v>
      </c>
    </row>
    <row r="136" spans="1:16">
      <c r="A136" s="43"/>
      <c r="B136" s="1857" t="s">
        <v>1226</v>
      </c>
      <c r="C136" s="1857"/>
      <c r="D136" s="1857"/>
      <c r="E136" s="1857"/>
      <c r="F136" s="1857"/>
      <c r="G136" s="1857"/>
      <c r="H136" s="1857"/>
      <c r="I136" s="23"/>
      <c r="J136" s="311" t="s">
        <v>1227</v>
      </c>
      <c r="P136">
        <v>109</v>
      </c>
    </row>
    <row r="137" spans="1:16">
      <c r="A137" s="43"/>
      <c r="B137" s="1857" t="s">
        <v>1228</v>
      </c>
      <c r="C137" s="1857"/>
      <c r="D137" s="1857"/>
      <c r="E137" s="1857"/>
      <c r="F137" s="1857"/>
      <c r="G137" s="1857"/>
      <c r="H137" s="1857"/>
      <c r="I137" s="23"/>
      <c r="J137" s="311" t="s">
        <v>1229</v>
      </c>
      <c r="P137">
        <v>110</v>
      </c>
    </row>
    <row r="138" spans="1:16" ht="24">
      <c r="A138" s="43"/>
      <c r="B138" s="1868" t="s">
        <v>1230</v>
      </c>
      <c r="C138" s="1857"/>
      <c r="D138" s="1857"/>
      <c r="E138" s="1857"/>
      <c r="F138" s="1857"/>
      <c r="G138" s="1857"/>
      <c r="H138" s="1857"/>
      <c r="I138" s="23"/>
      <c r="J138" s="777" t="s">
        <v>1036</v>
      </c>
      <c r="K138" s="23" t="s">
        <v>1037</v>
      </c>
      <c r="L138" s="23" t="s">
        <v>1038</v>
      </c>
      <c r="M138" s="23" t="s">
        <v>1039</v>
      </c>
      <c r="P138">
        <v>111</v>
      </c>
    </row>
    <row r="139" spans="1:16">
      <c r="A139" s="43"/>
      <c r="B139" s="813"/>
      <c r="C139" s="814"/>
      <c r="D139" s="814"/>
      <c r="E139" s="814"/>
      <c r="F139" s="814"/>
      <c r="G139" s="814"/>
      <c r="H139" s="814"/>
      <c r="I139" s="23"/>
      <c r="J139" s="311"/>
    </row>
    <row r="140" spans="1:16" ht="23.25" customHeight="1">
      <c r="A140" s="43" t="s">
        <v>1231</v>
      </c>
      <c r="B140" s="1869" t="s">
        <v>1232</v>
      </c>
      <c r="C140" s="1869"/>
      <c r="D140" s="1869"/>
      <c r="E140" s="1869"/>
      <c r="F140" s="1869"/>
      <c r="G140" s="1869"/>
      <c r="H140" s="1869"/>
      <c r="I140" s="23"/>
      <c r="J140" s="311" t="s">
        <v>468</v>
      </c>
      <c r="P140">
        <v>112</v>
      </c>
    </row>
    <row r="141" spans="1:16">
      <c r="A141" s="43"/>
      <c r="B141" s="1852" t="s">
        <v>1233</v>
      </c>
      <c r="C141" s="1852"/>
      <c r="D141" s="1852"/>
      <c r="E141" s="1852"/>
      <c r="F141" s="1852"/>
      <c r="G141" s="1852"/>
      <c r="H141" s="1852"/>
      <c r="I141" s="23"/>
      <c r="J141" s="311" t="s">
        <v>1234</v>
      </c>
      <c r="K141" s="35" t="s">
        <v>1235</v>
      </c>
      <c r="P141">
        <v>113</v>
      </c>
    </row>
    <row r="142" spans="1:16">
      <c r="A142" s="43"/>
      <c r="B142" s="1852" t="s">
        <v>234</v>
      </c>
      <c r="C142" s="1852"/>
      <c r="D142" s="1852"/>
      <c r="E142" s="1852"/>
      <c r="F142" s="1852"/>
      <c r="G142" s="1852"/>
      <c r="H142" s="1852"/>
      <c r="I142" s="23"/>
      <c r="J142" s="311" t="s">
        <v>1079</v>
      </c>
      <c r="K142" s="35" t="s">
        <v>1236</v>
      </c>
      <c r="P142">
        <v>114</v>
      </c>
    </row>
    <row r="143" spans="1:16">
      <c r="A143" s="43"/>
      <c r="B143" s="1852" t="s">
        <v>1237</v>
      </c>
      <c r="C143" s="1852"/>
      <c r="D143" s="1852"/>
      <c r="E143" s="1852"/>
      <c r="F143" s="1852"/>
      <c r="G143" s="1852"/>
      <c r="H143" s="1852"/>
      <c r="I143" s="23"/>
      <c r="J143" s="311" t="s">
        <v>1238</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F88"/>
  <sheetViews>
    <sheetView topLeftCell="A17" workbookViewId="0">
      <selection activeCell="B29" sqref="B29"/>
    </sheetView>
  </sheetViews>
  <sheetFormatPr baseColWidth="10" defaultColWidth="8.83203125" defaultRowHeight="12" x14ac:dyDescent="0"/>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1101</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1126</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1224</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1231</v>
      </c>
    </row>
    <row r="88" spans="1:2">
      <c r="A88" t="s">
        <v>242</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baseColWidth="10" defaultColWidth="9.1640625" defaultRowHeight="12" x14ac:dyDescent="0"/>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225</v>
      </c>
      <c r="B1" s="89" t="s">
        <v>50</v>
      </c>
      <c r="C1" s="129"/>
      <c r="D1" s="129"/>
      <c r="E1" s="129"/>
      <c r="F1" s="129"/>
    </row>
    <row r="2" spans="1:18" ht="25.5" customHeight="1">
      <c r="B2" s="108" t="s">
        <v>276</v>
      </c>
      <c r="C2" s="815"/>
      <c r="D2" s="815"/>
      <c r="E2" s="815"/>
      <c r="F2" s="815"/>
    </row>
    <row r="3" spans="1:18" ht="33" customHeight="1">
      <c r="B3" s="803" t="s">
        <v>277</v>
      </c>
      <c r="C3" s="815"/>
      <c r="D3" s="815"/>
      <c r="E3" s="815"/>
      <c r="F3" s="815"/>
    </row>
    <row r="5" spans="1:18">
      <c r="A5" s="89" t="s">
        <v>228</v>
      </c>
      <c r="C5" s="148" t="s">
        <v>44</v>
      </c>
      <c r="D5" s="89" t="s">
        <v>18</v>
      </c>
      <c r="E5" s="148" t="s">
        <v>32</v>
      </c>
      <c r="F5" s="148" t="s">
        <v>153</v>
      </c>
      <c r="G5" s="148" t="s">
        <v>154</v>
      </c>
    </row>
    <row r="6" spans="1:18" ht="133.5" customHeight="1">
      <c r="B6" s="109"/>
      <c r="C6" s="158" t="s">
        <v>352</v>
      </c>
      <c r="D6" s="799" t="s">
        <v>352</v>
      </c>
      <c r="E6" s="804" t="s">
        <v>329</v>
      </c>
      <c r="F6" s="952" t="s">
        <v>1502</v>
      </c>
      <c r="G6" s="953" t="s">
        <v>1502</v>
      </c>
      <c r="I6" s="144"/>
      <c r="J6" s="41"/>
      <c r="K6" s="41"/>
      <c r="L6" s="41"/>
      <c r="M6" s="41"/>
      <c r="N6" s="41"/>
      <c r="O6" s="41"/>
      <c r="P6" s="41"/>
      <c r="Q6" s="41"/>
      <c r="R6" s="41"/>
    </row>
    <row r="7" spans="1:18" ht="146.25" customHeight="1">
      <c r="C7" s="144"/>
      <c r="D7" s="129"/>
      <c r="E7" s="805" t="s">
        <v>328</v>
      </c>
      <c r="I7" s="41"/>
      <c r="J7" s="41"/>
      <c r="K7" s="41"/>
      <c r="L7" s="41"/>
      <c r="M7" s="41"/>
      <c r="N7" s="41"/>
      <c r="O7" s="41"/>
      <c r="P7" s="41"/>
      <c r="Q7" s="41"/>
      <c r="R7" s="41"/>
    </row>
    <row r="8" spans="1:18" ht="84" customHeight="1">
      <c r="C8" s="41"/>
      <c r="D8" s="129"/>
      <c r="E8" s="805" t="s">
        <v>326</v>
      </c>
      <c r="I8" s="41"/>
      <c r="J8" s="41"/>
      <c r="K8" s="41"/>
      <c r="L8" s="41"/>
      <c r="M8" s="41"/>
      <c r="N8" s="41"/>
      <c r="O8" s="41"/>
      <c r="P8" s="41"/>
      <c r="Q8" s="41"/>
      <c r="R8" s="41"/>
    </row>
    <row r="9" spans="1:18" ht="87.75" customHeight="1">
      <c r="C9" s="41"/>
      <c r="D9" s="129"/>
      <c r="E9" s="805"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97">
      <c r="B12" s="159" t="s">
        <v>353</v>
      </c>
      <c r="C12" s="110" t="s">
        <v>354</v>
      </c>
      <c r="D12" s="149" t="s">
        <v>348</v>
      </c>
      <c r="E12" s="150" t="s">
        <v>348</v>
      </c>
      <c r="F12" s="805" t="s">
        <v>1158</v>
      </c>
      <c r="G12" s="924" t="s">
        <v>1438</v>
      </c>
    </row>
    <row r="13" spans="1:18" ht="97">
      <c r="C13" s="111" t="s">
        <v>1444</v>
      </c>
      <c r="D13" s="120" t="s">
        <v>347</v>
      </c>
      <c r="F13" s="805" t="s">
        <v>1159</v>
      </c>
      <c r="G13" s="924" t="s">
        <v>1439</v>
      </c>
    </row>
    <row r="14" spans="1:18" ht="70">
      <c r="C14" s="927" t="s">
        <v>1445</v>
      </c>
      <c r="D14" s="926"/>
      <c r="F14" s="805"/>
      <c r="G14" s="924"/>
    </row>
    <row r="15" spans="1:18" ht="42">
      <c r="C15" s="927" t="s">
        <v>1446</v>
      </c>
      <c r="D15" s="926"/>
      <c r="F15" s="805"/>
      <c r="G15" s="924"/>
    </row>
    <row r="16" spans="1:18" ht="70">
      <c r="C16" s="927" t="s">
        <v>1447</v>
      </c>
      <c r="D16" s="926"/>
      <c r="F16" s="805"/>
      <c r="G16" s="924"/>
    </row>
    <row r="17" spans="1:11" ht="42">
      <c r="C17" s="927" t="s">
        <v>1448</v>
      </c>
      <c r="D17" s="926"/>
      <c r="F17" s="805"/>
      <c r="G17" s="924"/>
    </row>
    <row r="18" spans="1:11" ht="56">
      <c r="C18" s="927" t="s">
        <v>1449</v>
      </c>
      <c r="D18" s="926"/>
      <c r="F18" s="805"/>
      <c r="G18" s="924"/>
    </row>
    <row r="20" spans="1:11">
      <c r="A20" s="89" t="s">
        <v>230</v>
      </c>
      <c r="B20" s="89" t="s">
        <v>152</v>
      </c>
      <c r="C20" s="89" t="s">
        <v>54</v>
      </c>
      <c r="D20" s="113" t="s">
        <v>49</v>
      </c>
      <c r="E20" s="113" t="s">
        <v>55</v>
      </c>
      <c r="F20" s="113" t="s">
        <v>43</v>
      </c>
    </row>
    <row r="21" spans="1:11" ht="49">
      <c r="B21" s="160" t="s">
        <v>279</v>
      </c>
      <c r="C21" s="161" t="s">
        <v>278</v>
      </c>
      <c r="D21" s="806" t="s">
        <v>339</v>
      </c>
      <c r="E21" s="807" t="s">
        <v>339</v>
      </c>
      <c r="F21" s="959" t="s">
        <v>1512</v>
      </c>
    </row>
    <row r="22" spans="1:11" ht="49">
      <c r="C22" s="39" t="s">
        <v>279</v>
      </c>
      <c r="F22" s="959" t="s">
        <v>1513</v>
      </c>
    </row>
    <row r="23" spans="1:11" ht="14">
      <c r="C23" s="42"/>
    </row>
    <row r="24" spans="1:11">
      <c r="A24" s="89" t="s">
        <v>249</v>
      </c>
      <c r="B24" s="89" t="s">
        <v>152</v>
      </c>
      <c r="C24" s="89" t="s">
        <v>204</v>
      </c>
    </row>
    <row r="25" spans="1:11" ht="36">
      <c r="B25" s="112" t="s">
        <v>281</v>
      </c>
      <c r="C25" s="805" t="s">
        <v>1161</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32">
      <c r="B28" s="114" t="s">
        <v>282</v>
      </c>
      <c r="C28" s="115" t="s">
        <v>283</v>
      </c>
      <c r="D28" s="151" t="s">
        <v>349</v>
      </c>
      <c r="E28" s="808" t="s">
        <v>341</v>
      </c>
      <c r="F28" s="808" t="s">
        <v>341</v>
      </c>
      <c r="G28" s="805" t="s">
        <v>1169</v>
      </c>
      <c r="H28" s="809" t="s">
        <v>1170</v>
      </c>
      <c r="I28" s="809" t="s">
        <v>1440</v>
      </c>
      <c r="J28" s="809" t="s">
        <v>1503</v>
      </c>
      <c r="K28" s="809" t="s">
        <v>1504</v>
      </c>
    </row>
    <row r="29" spans="1:11" ht="72">
      <c r="C29" s="116" t="s">
        <v>284</v>
      </c>
      <c r="D29" s="805" t="s">
        <v>1168</v>
      </c>
      <c r="E29" s="132"/>
      <c r="H29" s="805" t="s">
        <v>1171</v>
      </c>
      <c r="I29" s="923" t="s">
        <v>1441</v>
      </c>
    </row>
    <row r="30" spans="1:11" ht="72">
      <c r="C30" s="117" t="s">
        <v>285</v>
      </c>
      <c r="D30" s="809" t="s">
        <v>341</v>
      </c>
      <c r="H30" s="805" t="s">
        <v>1172</v>
      </c>
      <c r="I30" s="925" t="s">
        <v>1442</v>
      </c>
    </row>
    <row r="31" spans="1:11" ht="24">
      <c r="C31" s="118" t="s">
        <v>286</v>
      </c>
      <c r="H31" s="805" t="s">
        <v>1173</v>
      </c>
    </row>
    <row r="32" spans="1:11" ht="24">
      <c r="C32" s="119" t="s">
        <v>287</v>
      </c>
      <c r="H32" s="805" t="s">
        <v>1175</v>
      </c>
    </row>
    <row r="34" spans="1:9">
      <c r="A34" s="113" t="s">
        <v>250</v>
      </c>
      <c r="B34" s="113" t="s">
        <v>158</v>
      </c>
    </row>
    <row r="35" spans="1:9" ht="48">
      <c r="B35" s="120" t="s">
        <v>288</v>
      </c>
    </row>
    <row r="36" spans="1:9" ht="36">
      <c r="B36" s="151" t="s">
        <v>350</v>
      </c>
    </row>
    <row r="38" spans="1:9">
      <c r="A38" s="113" t="s">
        <v>235</v>
      </c>
      <c r="B38" s="113" t="s">
        <v>52</v>
      </c>
    </row>
    <row r="39" spans="1:9" ht="36">
      <c r="B39" s="121" t="s">
        <v>355</v>
      </c>
    </row>
    <row r="41" spans="1:9">
      <c r="A41" s="113" t="s">
        <v>236</v>
      </c>
      <c r="B41" s="113" t="s">
        <v>57</v>
      </c>
      <c r="C41" s="113" t="s">
        <v>54</v>
      </c>
      <c r="D41" s="113" t="s">
        <v>33</v>
      </c>
      <c r="E41" s="113" t="s">
        <v>27</v>
      </c>
      <c r="F41" s="113" t="s">
        <v>59</v>
      </c>
      <c r="G41" s="113" t="s">
        <v>202</v>
      </c>
    </row>
    <row r="42" spans="1:9" ht="48">
      <c r="B42" s="122" t="s">
        <v>289</v>
      </c>
      <c r="C42" s="117" t="s">
        <v>289</v>
      </c>
      <c r="D42" s="118" t="s">
        <v>289</v>
      </c>
      <c r="E42" s="112"/>
      <c r="F42" s="924" t="s">
        <v>1451</v>
      </c>
      <c r="G42" s="948" t="s">
        <v>289</v>
      </c>
    </row>
    <row r="44" spans="1:9">
      <c r="A44" s="113" t="s">
        <v>255</v>
      </c>
      <c r="B44" s="113" t="s">
        <v>45</v>
      </c>
    </row>
    <row r="45" spans="1:9" ht="56">
      <c r="B45" s="162" t="s">
        <v>1176</v>
      </c>
      <c r="C45" s="123"/>
      <c r="D45" s="123"/>
      <c r="E45" s="123"/>
      <c r="F45" s="123"/>
      <c r="G45" s="123"/>
      <c r="H45" s="123"/>
      <c r="I45" s="123"/>
    </row>
    <row r="46" spans="1:9" ht="56">
      <c r="B46" s="124" t="s">
        <v>1178</v>
      </c>
      <c r="C46" s="123"/>
      <c r="D46" s="123"/>
      <c r="E46" s="123"/>
      <c r="F46" s="123"/>
      <c r="G46" s="123"/>
      <c r="H46" s="123"/>
      <c r="I46" s="123"/>
    </row>
    <row r="47" spans="1:9" ht="37">
      <c r="B47" s="125" t="s">
        <v>1179</v>
      </c>
      <c r="C47" s="123"/>
      <c r="D47" s="123"/>
      <c r="E47" s="123"/>
      <c r="F47" s="123"/>
      <c r="G47" s="123"/>
      <c r="H47" s="123"/>
      <c r="I47" s="123"/>
    </row>
    <row r="48" spans="1:9" ht="49">
      <c r="B48" s="256" t="s">
        <v>1186</v>
      </c>
      <c r="C48" s="123"/>
      <c r="D48" s="123"/>
      <c r="E48" s="123"/>
      <c r="F48" s="123"/>
      <c r="G48" s="123"/>
      <c r="H48" s="123"/>
      <c r="I48" s="123"/>
    </row>
    <row r="50" spans="1:13">
      <c r="A50" s="113" t="s">
        <v>237</v>
      </c>
      <c r="B50" s="113" t="s">
        <v>51</v>
      </c>
      <c r="C50" s="113" t="s">
        <v>47</v>
      </c>
      <c r="D50" s="113" t="s">
        <v>37</v>
      </c>
    </row>
    <row r="51" spans="1:13" ht="56">
      <c r="B51" s="162" t="s">
        <v>360</v>
      </c>
      <c r="C51" s="126" t="s">
        <v>356</v>
      </c>
      <c r="D51" s="133" t="s">
        <v>1443</v>
      </c>
      <c r="E51" s="128"/>
      <c r="F51" s="128"/>
      <c r="G51" s="128"/>
      <c r="H51" s="128"/>
      <c r="I51" s="128"/>
      <c r="J51" s="128"/>
      <c r="K51" s="128"/>
      <c r="L51" s="128"/>
      <c r="M51" s="129"/>
    </row>
    <row r="52" spans="1:13" ht="42">
      <c r="C52" s="130" t="s">
        <v>359</v>
      </c>
      <c r="D52" s="133" t="s">
        <v>1193</v>
      </c>
      <c r="E52" s="128"/>
      <c r="F52" s="128"/>
      <c r="G52" s="128"/>
      <c r="H52" s="128"/>
      <c r="I52" s="128"/>
      <c r="J52" s="128"/>
      <c r="K52" s="128"/>
      <c r="L52" s="128"/>
      <c r="M52" s="129"/>
    </row>
    <row r="53" spans="1:13" ht="42">
      <c r="B53" s="132"/>
      <c r="C53" s="132"/>
      <c r="D53" s="133" t="s">
        <v>1198</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37">
      <c r="B58" s="134" t="s">
        <v>291</v>
      </c>
      <c r="C58" s="123"/>
      <c r="D58" s="123"/>
      <c r="E58" s="123"/>
      <c r="F58" s="123"/>
      <c r="G58" s="123"/>
      <c r="H58" s="123"/>
    </row>
    <row r="60" spans="1:13">
      <c r="A60" s="113" t="s">
        <v>239</v>
      </c>
      <c r="B60" s="113" t="s">
        <v>45</v>
      </c>
    </row>
    <row r="61" spans="1:13" ht="49">
      <c r="B61" s="154" t="s">
        <v>1199</v>
      </c>
      <c r="C61" s="152"/>
      <c r="D61" s="152"/>
      <c r="E61" s="152"/>
      <c r="F61" s="152"/>
      <c r="G61" s="152"/>
      <c r="H61" s="152"/>
      <c r="I61" s="152"/>
    </row>
    <row r="62" spans="1:13" ht="70">
      <c r="B62" s="155" t="s">
        <v>1200</v>
      </c>
      <c r="C62" s="152"/>
      <c r="D62" s="152"/>
      <c r="E62" s="152"/>
      <c r="F62" s="152"/>
      <c r="G62" s="152"/>
      <c r="H62" s="152"/>
      <c r="I62" s="152"/>
    </row>
    <row r="63" spans="1:13" ht="90" customHeight="1">
      <c r="B63" s="810" t="s">
        <v>1201</v>
      </c>
      <c r="C63" s="153"/>
      <c r="D63" s="153"/>
      <c r="E63" s="153"/>
      <c r="F63" s="153"/>
      <c r="G63" s="153"/>
      <c r="H63" s="153"/>
      <c r="I63" s="153"/>
    </row>
    <row r="64" spans="1:13" ht="14">
      <c r="C64" s="135"/>
      <c r="D64" s="135"/>
      <c r="E64" s="135"/>
      <c r="F64" s="135"/>
      <c r="G64" s="135"/>
      <c r="H64" s="135"/>
      <c r="I64" s="135"/>
    </row>
    <row r="65" spans="1:9" ht="14">
      <c r="A65" s="113" t="s">
        <v>240</v>
      </c>
      <c r="B65" s="113" t="s">
        <v>45</v>
      </c>
      <c r="C65" s="135" t="s">
        <v>33</v>
      </c>
      <c r="D65" s="135" t="s">
        <v>16</v>
      </c>
      <c r="E65" s="135" t="s">
        <v>160</v>
      </c>
      <c r="F65" s="135" t="s">
        <v>29</v>
      </c>
      <c r="G65" s="135"/>
      <c r="H65" s="135"/>
      <c r="I65" s="135"/>
    </row>
    <row r="66" spans="1:9" ht="72">
      <c r="B66" s="149" t="s">
        <v>292</v>
      </c>
      <c r="C66" s="257" t="s">
        <v>351</v>
      </c>
      <c r="D66" s="799" t="s">
        <v>481</v>
      </c>
      <c r="E66" s="811" t="s">
        <v>1212</v>
      </c>
      <c r="F66" s="808" t="s">
        <v>1342</v>
      </c>
    </row>
    <row r="67" spans="1:9" ht="72">
      <c r="B67" s="156" t="s">
        <v>1203</v>
      </c>
      <c r="C67" s="812" t="s">
        <v>1212</v>
      </c>
      <c r="D67" s="800" t="s">
        <v>482</v>
      </c>
    </row>
    <row r="68" spans="1:9" ht="56">
      <c r="B68" s="150" t="s">
        <v>1204</v>
      </c>
      <c r="D68" s="258" t="s">
        <v>483</v>
      </c>
    </row>
    <row r="69" spans="1:9" ht="70">
      <c r="B69" s="259" t="s">
        <v>1206</v>
      </c>
      <c r="D69" s="260" t="s">
        <v>484</v>
      </c>
    </row>
    <row r="70" spans="1:9" ht="48">
      <c r="B70" s="811" t="s">
        <v>1207</v>
      </c>
      <c r="D70" s="116" t="s">
        <v>485</v>
      </c>
    </row>
    <row r="71" spans="1:9" ht="48">
      <c r="B71" s="811" t="s">
        <v>1208</v>
      </c>
    </row>
    <row r="72" spans="1:9" ht="84">
      <c r="B72" s="811" t="s">
        <v>1209</v>
      </c>
    </row>
    <row r="74" spans="1:9">
      <c r="A74" s="113" t="s">
        <v>1126</v>
      </c>
      <c r="B74" s="909" t="s">
        <v>815</v>
      </c>
    </row>
    <row r="75" spans="1:9" ht="24">
      <c r="B75" s="909" t="s">
        <v>1432</v>
      </c>
    </row>
    <row r="77" spans="1:9">
      <c r="A77" s="89" t="s">
        <v>1224</v>
      </c>
      <c r="B77" s="909" t="s">
        <v>198</v>
      </c>
      <c r="C77" s="954" t="s">
        <v>41</v>
      </c>
    </row>
    <row r="78" spans="1:9" ht="24">
      <c r="B78" s="909" t="s">
        <v>1433</v>
      </c>
      <c r="C78" s="958" t="s">
        <v>1506</v>
      </c>
    </row>
    <row r="79" spans="1:9">
      <c r="B79" s="909" t="s">
        <v>1434</v>
      </c>
    </row>
    <row r="80" spans="1:9">
      <c r="B80" s="909" t="s">
        <v>1435</v>
      </c>
    </row>
    <row r="81" spans="2:2">
      <c r="B81" s="909" t="s">
        <v>1436</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B050"/>
  </sheetPr>
  <dimension ref="A1:H91"/>
  <sheetViews>
    <sheetView topLeftCell="A77" workbookViewId="0">
      <selection activeCell="E86" sqref="E86"/>
    </sheetView>
  </sheetViews>
  <sheetFormatPr baseColWidth="10" defaultColWidth="8.83203125" defaultRowHeight="12" x14ac:dyDescent="0"/>
  <cols>
    <col min="2" max="2" width="71.83203125" customWidth="1"/>
  </cols>
  <sheetData>
    <row r="1" spans="1:8" ht="10.5" customHeight="1">
      <c r="A1" t="s">
        <v>225</v>
      </c>
      <c r="B1" s="108" t="s">
        <v>276</v>
      </c>
      <c r="C1" s="35" t="s">
        <v>1134</v>
      </c>
      <c r="D1" s="35" t="s">
        <v>1135</v>
      </c>
    </row>
    <row r="2" spans="1:8" ht="10.5" customHeight="1">
      <c r="B2" s="108" t="s">
        <v>277</v>
      </c>
      <c r="C2" s="35" t="s">
        <v>468</v>
      </c>
    </row>
    <row r="3" spans="1:8" ht="24">
      <c r="A3" t="s">
        <v>228</v>
      </c>
      <c r="B3" s="145" t="s">
        <v>275</v>
      </c>
      <c r="C3" s="311" t="s">
        <v>488</v>
      </c>
    </row>
    <row r="4" spans="1:8" ht="24">
      <c r="B4" s="157" t="s">
        <v>329</v>
      </c>
      <c r="C4" s="35" t="s">
        <v>1154</v>
      </c>
      <c r="D4" s="35" t="s">
        <v>1155</v>
      </c>
      <c r="E4" s="311" t="s">
        <v>1156</v>
      </c>
      <c r="F4" s="311" t="s">
        <v>1157</v>
      </c>
      <c r="G4" s="311" t="s">
        <v>1134</v>
      </c>
      <c r="H4" s="311" t="s">
        <v>1135</v>
      </c>
    </row>
    <row r="5" spans="1:8" ht="24">
      <c r="B5" s="158" t="s">
        <v>352</v>
      </c>
      <c r="C5" s="35" t="s">
        <v>1154</v>
      </c>
      <c r="D5" s="35" t="s">
        <v>1155</v>
      </c>
      <c r="E5" s="311" t="s">
        <v>1156</v>
      </c>
      <c r="F5" s="311" t="s">
        <v>1157</v>
      </c>
      <c r="G5" s="311" t="s">
        <v>1134</v>
      </c>
      <c r="H5" s="311" t="s">
        <v>1135</v>
      </c>
    </row>
    <row r="6" spans="1:8" ht="24">
      <c r="B6" s="793" t="s">
        <v>328</v>
      </c>
      <c r="C6" s="35" t="s">
        <v>1154</v>
      </c>
      <c r="D6" s="35" t="s">
        <v>1155</v>
      </c>
      <c r="E6" s="311" t="s">
        <v>1156</v>
      </c>
      <c r="F6" s="311" t="s">
        <v>1157</v>
      </c>
      <c r="G6" s="311" t="s">
        <v>1134</v>
      </c>
      <c r="H6" s="311" t="s">
        <v>1135</v>
      </c>
    </row>
    <row r="7" spans="1:8" ht="24">
      <c r="B7" s="794" t="s">
        <v>326</v>
      </c>
      <c r="C7" s="35" t="s">
        <v>1154</v>
      </c>
      <c r="D7" s="35" t="s">
        <v>1155</v>
      </c>
      <c r="E7" s="311" t="s">
        <v>1156</v>
      </c>
      <c r="F7" s="311" t="s">
        <v>1157</v>
      </c>
      <c r="G7" s="311" t="s">
        <v>1134</v>
      </c>
      <c r="H7" s="311" t="s">
        <v>1135</v>
      </c>
    </row>
    <row r="8" spans="1:8" ht="24">
      <c r="B8" s="794" t="s">
        <v>327</v>
      </c>
      <c r="C8" s="35" t="s">
        <v>1154</v>
      </c>
      <c r="D8" s="35" t="s">
        <v>1155</v>
      </c>
      <c r="E8" s="311" t="s">
        <v>1156</v>
      </c>
      <c r="F8" s="311" t="s">
        <v>1157</v>
      </c>
      <c r="G8" s="311" t="s">
        <v>1134</v>
      </c>
      <c r="H8" s="311" t="s">
        <v>1135</v>
      </c>
    </row>
    <row r="9" spans="1:8" ht="24">
      <c r="B9" s="794" t="s">
        <v>1502</v>
      </c>
      <c r="C9" s="35" t="s">
        <v>1154</v>
      </c>
      <c r="D9" s="35" t="s">
        <v>1155</v>
      </c>
      <c r="E9" s="311" t="s">
        <v>1156</v>
      </c>
      <c r="F9" s="311" t="s">
        <v>1157</v>
      </c>
      <c r="G9" s="311" t="s">
        <v>1134</v>
      </c>
      <c r="H9" s="311" t="s">
        <v>1135</v>
      </c>
    </row>
    <row r="10" spans="1:8">
      <c r="A10" t="s">
        <v>229</v>
      </c>
      <c r="B10" s="159" t="s">
        <v>353</v>
      </c>
      <c r="C10" s="35" t="s">
        <v>1154</v>
      </c>
      <c r="D10" s="35" t="s">
        <v>1155</v>
      </c>
      <c r="E10" s="311" t="s">
        <v>1156</v>
      </c>
      <c r="F10" s="311" t="s">
        <v>1157</v>
      </c>
      <c r="G10" s="311" t="s">
        <v>1134</v>
      </c>
      <c r="H10" s="311" t="s">
        <v>1135</v>
      </c>
    </row>
    <row r="11" spans="1:8" ht="14">
      <c r="B11" s="110" t="s">
        <v>354</v>
      </c>
      <c r="C11" s="35" t="s">
        <v>1154</v>
      </c>
      <c r="D11" s="35" t="s">
        <v>1155</v>
      </c>
      <c r="E11" s="311" t="s">
        <v>1156</v>
      </c>
      <c r="F11" s="311" t="s">
        <v>1157</v>
      </c>
      <c r="G11" s="311" t="s">
        <v>1134</v>
      </c>
      <c r="H11" s="311" t="s">
        <v>1135</v>
      </c>
    </row>
    <row r="12" spans="1:8" ht="14">
      <c r="B12" s="110" t="s">
        <v>1444</v>
      </c>
      <c r="C12" s="35" t="s">
        <v>1154</v>
      </c>
      <c r="D12" s="35" t="s">
        <v>1155</v>
      </c>
      <c r="E12" s="311" t="s">
        <v>1156</v>
      </c>
      <c r="F12" s="311" t="s">
        <v>1157</v>
      </c>
      <c r="G12" s="311" t="s">
        <v>1134</v>
      </c>
      <c r="H12" s="311" t="s">
        <v>1135</v>
      </c>
    </row>
    <row r="13" spans="1:8" ht="28">
      <c r="B13" s="110" t="s">
        <v>1445</v>
      </c>
      <c r="C13" s="35" t="s">
        <v>1155</v>
      </c>
      <c r="D13" s="311" t="s">
        <v>1157</v>
      </c>
      <c r="E13" s="311"/>
      <c r="F13" s="311"/>
      <c r="G13" s="311"/>
      <c r="H13" s="311"/>
    </row>
    <row r="14" spans="1:8" ht="14">
      <c r="B14" s="110" t="s">
        <v>1446</v>
      </c>
      <c r="C14" s="35" t="s">
        <v>1450</v>
      </c>
      <c r="D14" s="35"/>
      <c r="E14" s="311"/>
      <c r="F14" s="311"/>
      <c r="G14" s="311"/>
      <c r="H14" s="311"/>
    </row>
    <row r="15" spans="1:8" ht="28">
      <c r="B15" s="110" t="s">
        <v>1447</v>
      </c>
      <c r="C15" s="35" t="s">
        <v>1154</v>
      </c>
      <c r="D15" s="35" t="s">
        <v>1155</v>
      </c>
      <c r="E15" s="311" t="s">
        <v>1156</v>
      </c>
      <c r="F15" s="311" t="s">
        <v>1157</v>
      </c>
      <c r="G15" s="311" t="s">
        <v>1134</v>
      </c>
      <c r="H15" s="311" t="s">
        <v>1135</v>
      </c>
    </row>
    <row r="16" spans="1:8" ht="14">
      <c r="B16" s="110" t="s">
        <v>1448</v>
      </c>
      <c r="C16" s="35" t="s">
        <v>1154</v>
      </c>
      <c r="D16" s="35" t="s">
        <v>1155</v>
      </c>
      <c r="E16" s="311" t="s">
        <v>1156</v>
      </c>
      <c r="F16" s="311" t="s">
        <v>1157</v>
      </c>
      <c r="G16" s="311" t="s">
        <v>1134</v>
      </c>
      <c r="H16" s="311" t="s">
        <v>1135</v>
      </c>
    </row>
    <row r="17" spans="1:8" ht="28">
      <c r="B17" s="110" t="s">
        <v>1449</v>
      </c>
      <c r="C17" s="35" t="s">
        <v>1154</v>
      </c>
      <c r="D17" s="35" t="s">
        <v>1155</v>
      </c>
      <c r="E17" s="311" t="s">
        <v>1156</v>
      </c>
      <c r="F17" s="311" t="s">
        <v>1157</v>
      </c>
      <c r="G17" s="311"/>
      <c r="H17" s="311"/>
    </row>
    <row r="18" spans="1:8" ht="14">
      <c r="B18" s="111" t="s">
        <v>348</v>
      </c>
      <c r="C18" s="35" t="s">
        <v>1154</v>
      </c>
      <c r="D18" s="35" t="s">
        <v>1155</v>
      </c>
      <c r="E18" s="311" t="s">
        <v>1156</v>
      </c>
      <c r="F18" s="311" t="s">
        <v>1157</v>
      </c>
      <c r="G18" s="311"/>
      <c r="H18" s="311"/>
    </row>
    <row r="19" spans="1:8" ht="14">
      <c r="B19" s="111" t="s">
        <v>347</v>
      </c>
      <c r="C19" s="35" t="s">
        <v>1154</v>
      </c>
      <c r="D19" s="35" t="s">
        <v>1155</v>
      </c>
      <c r="E19" s="311" t="s">
        <v>1156</v>
      </c>
      <c r="F19" s="311" t="s">
        <v>1157</v>
      </c>
      <c r="G19" s="311" t="s">
        <v>1134</v>
      </c>
      <c r="H19" s="311" t="s">
        <v>1135</v>
      </c>
    </row>
    <row r="20" spans="1:8" ht="14">
      <c r="B20" s="111" t="s">
        <v>1158</v>
      </c>
      <c r="C20" s="35" t="s">
        <v>1154</v>
      </c>
      <c r="D20" s="35" t="s">
        <v>1155</v>
      </c>
      <c r="E20" s="311" t="s">
        <v>1156</v>
      </c>
      <c r="F20" s="311" t="s">
        <v>1157</v>
      </c>
    </row>
    <row r="21" spans="1:8" ht="14">
      <c r="B21" s="111" t="s">
        <v>1159</v>
      </c>
      <c r="C21" s="35" t="s">
        <v>1160</v>
      </c>
    </row>
    <row r="22" spans="1:8" ht="28">
      <c r="B22" s="111" t="s">
        <v>1438</v>
      </c>
      <c r="C22" s="35" t="s">
        <v>1154</v>
      </c>
      <c r="D22" s="35" t="s">
        <v>1155</v>
      </c>
    </row>
    <row r="23" spans="1:8" ht="28">
      <c r="B23" s="111" t="s">
        <v>1439</v>
      </c>
      <c r="C23" s="35" t="s">
        <v>1154</v>
      </c>
      <c r="D23" s="35" t="s">
        <v>1155</v>
      </c>
    </row>
    <row r="24" spans="1:8" ht="14">
      <c r="A24" t="s">
        <v>230</v>
      </c>
      <c r="B24" s="160" t="s">
        <v>279</v>
      </c>
      <c r="C24" t="s">
        <v>489</v>
      </c>
    </row>
    <row r="25" spans="1:8" ht="14">
      <c r="B25" s="161" t="s">
        <v>278</v>
      </c>
      <c r="C25" t="s">
        <v>490</v>
      </c>
    </row>
    <row r="26" spans="1:8" ht="14">
      <c r="B26" s="161" t="s">
        <v>339</v>
      </c>
      <c r="C26" s="35" t="s">
        <v>1154</v>
      </c>
      <c r="D26" s="35" t="s">
        <v>1155</v>
      </c>
      <c r="E26" s="311" t="s">
        <v>1156</v>
      </c>
      <c r="F26" s="311" t="s">
        <v>1157</v>
      </c>
      <c r="G26" s="311" t="s">
        <v>1134</v>
      </c>
      <c r="H26" s="311" t="s">
        <v>1135</v>
      </c>
    </row>
    <row r="27" spans="1:8" ht="28">
      <c r="B27" s="161" t="s">
        <v>1512</v>
      </c>
      <c r="C27" s="35" t="s">
        <v>1154</v>
      </c>
      <c r="D27" s="35" t="s">
        <v>1155</v>
      </c>
      <c r="E27" s="311" t="s">
        <v>1156</v>
      </c>
      <c r="F27" s="311" t="s">
        <v>1157</v>
      </c>
      <c r="G27" s="311" t="s">
        <v>1134</v>
      </c>
      <c r="H27" s="311" t="s">
        <v>1135</v>
      </c>
    </row>
    <row r="28" spans="1:8" ht="28">
      <c r="B28" s="161" t="s">
        <v>1513</v>
      </c>
      <c r="C28" s="35" t="s">
        <v>1154</v>
      </c>
      <c r="D28" s="35" t="s">
        <v>1155</v>
      </c>
      <c r="E28" s="311" t="s">
        <v>1156</v>
      </c>
      <c r="F28" s="311" t="s">
        <v>1157</v>
      </c>
      <c r="G28" s="311" t="s">
        <v>1134</v>
      </c>
      <c r="H28" s="311" t="s">
        <v>1135</v>
      </c>
    </row>
    <row r="29" spans="1:8">
      <c r="A29" t="s">
        <v>249</v>
      </c>
      <c r="B29" s="795" t="s">
        <v>281</v>
      </c>
      <c r="C29" s="35" t="s">
        <v>1154</v>
      </c>
      <c r="D29" s="35" t="s">
        <v>1155</v>
      </c>
      <c r="E29" s="311" t="s">
        <v>1156</v>
      </c>
      <c r="F29" s="311" t="s">
        <v>1157</v>
      </c>
      <c r="G29" s="311" t="s">
        <v>1134</v>
      </c>
      <c r="H29" s="311" t="s">
        <v>1135</v>
      </c>
    </row>
    <row r="30" spans="1:8">
      <c r="B30" s="796" t="s">
        <v>1161</v>
      </c>
      <c r="C30" s="35" t="s">
        <v>1154</v>
      </c>
      <c r="D30" s="35" t="s">
        <v>1155</v>
      </c>
      <c r="E30" s="311" t="s">
        <v>1156</v>
      </c>
      <c r="F30" s="311" t="s">
        <v>1157</v>
      </c>
      <c r="G30" s="311" t="s">
        <v>1134</v>
      </c>
      <c r="H30" s="311" t="s">
        <v>1135</v>
      </c>
    </row>
    <row r="31" spans="1:8" ht="24">
      <c r="A31" t="s">
        <v>233</v>
      </c>
      <c r="B31" s="114" t="s">
        <v>282</v>
      </c>
      <c r="C31" t="s">
        <v>477</v>
      </c>
    </row>
    <row r="32" spans="1:8">
      <c r="B32" s="115" t="s">
        <v>283</v>
      </c>
      <c r="C32" t="s">
        <v>491</v>
      </c>
    </row>
    <row r="33" spans="2:8">
      <c r="B33" s="116" t="s">
        <v>284</v>
      </c>
      <c r="C33" s="35" t="s">
        <v>1154</v>
      </c>
      <c r="D33" s="35" t="s">
        <v>1155</v>
      </c>
      <c r="E33" s="311" t="s">
        <v>1156</v>
      </c>
      <c r="F33" s="311" t="s">
        <v>1157</v>
      </c>
      <c r="G33" s="311" t="s">
        <v>1134</v>
      </c>
      <c r="H33" s="311" t="s">
        <v>1135</v>
      </c>
    </row>
    <row r="34" spans="2:8" ht="24">
      <c r="B34" s="117" t="s">
        <v>285</v>
      </c>
      <c r="C34" s="35" t="s">
        <v>1162</v>
      </c>
      <c r="D34" s="35" t="s">
        <v>1163</v>
      </c>
      <c r="E34" s="311" t="s">
        <v>1164</v>
      </c>
      <c r="F34" s="311" t="s">
        <v>1165</v>
      </c>
      <c r="G34" s="311" t="s">
        <v>1166</v>
      </c>
      <c r="H34" s="311" t="s">
        <v>1167</v>
      </c>
    </row>
    <row r="35" spans="2:8">
      <c r="B35" s="118" t="s">
        <v>286</v>
      </c>
      <c r="C35" t="s">
        <v>492</v>
      </c>
    </row>
    <row r="36" spans="2:8">
      <c r="B36" s="119" t="s">
        <v>287</v>
      </c>
      <c r="C36" t="s">
        <v>493</v>
      </c>
    </row>
    <row r="37" spans="2:8">
      <c r="B37" s="151" t="s">
        <v>349</v>
      </c>
      <c r="C37" s="35" t="s">
        <v>1154</v>
      </c>
      <c r="D37" s="35" t="s">
        <v>1155</v>
      </c>
      <c r="E37" s="311" t="s">
        <v>1156</v>
      </c>
      <c r="F37" s="311" t="s">
        <v>1157</v>
      </c>
    </row>
    <row r="38" spans="2:8">
      <c r="B38" s="151" t="s">
        <v>1168</v>
      </c>
      <c r="C38" s="35" t="s">
        <v>1154</v>
      </c>
      <c r="D38" s="35" t="s">
        <v>1155</v>
      </c>
      <c r="E38" s="311" t="s">
        <v>1156</v>
      </c>
      <c r="F38" s="311" t="s">
        <v>1157</v>
      </c>
      <c r="G38" s="311"/>
      <c r="H38" s="311"/>
    </row>
    <row r="39" spans="2:8" ht="24">
      <c r="B39" s="151" t="s">
        <v>341</v>
      </c>
      <c r="C39" s="35" t="s">
        <v>1154</v>
      </c>
      <c r="D39" s="35" t="s">
        <v>1155</v>
      </c>
      <c r="E39" s="311" t="s">
        <v>1156</v>
      </c>
      <c r="F39" s="311" t="s">
        <v>1157</v>
      </c>
      <c r="G39" s="311" t="s">
        <v>1134</v>
      </c>
      <c r="H39" s="311" t="s">
        <v>1135</v>
      </c>
    </row>
    <row r="40" spans="2:8">
      <c r="B40" s="151" t="s">
        <v>1169</v>
      </c>
      <c r="C40" s="35" t="s">
        <v>1154</v>
      </c>
      <c r="D40" s="35" t="s">
        <v>1155</v>
      </c>
      <c r="E40" s="311" t="s">
        <v>1156</v>
      </c>
      <c r="F40" s="311" t="s">
        <v>1157</v>
      </c>
      <c r="G40" s="311" t="s">
        <v>1134</v>
      </c>
      <c r="H40" s="311" t="s">
        <v>1135</v>
      </c>
    </row>
    <row r="41" spans="2:8">
      <c r="B41" s="151" t="s">
        <v>1170</v>
      </c>
      <c r="C41" s="35" t="s">
        <v>1154</v>
      </c>
      <c r="D41" s="35" t="s">
        <v>1155</v>
      </c>
      <c r="E41" s="311" t="s">
        <v>1156</v>
      </c>
      <c r="F41" s="311" t="s">
        <v>1157</v>
      </c>
      <c r="G41" s="311" t="s">
        <v>1134</v>
      </c>
      <c r="H41" s="311" t="s">
        <v>1135</v>
      </c>
    </row>
    <row r="42" spans="2:8">
      <c r="B42" s="151" t="s">
        <v>1171</v>
      </c>
      <c r="C42" s="35" t="s">
        <v>1154</v>
      </c>
      <c r="D42" s="35" t="s">
        <v>1155</v>
      </c>
      <c r="E42" s="311" t="s">
        <v>1156</v>
      </c>
      <c r="F42" s="311" t="s">
        <v>1157</v>
      </c>
      <c r="G42" s="311" t="s">
        <v>1134</v>
      </c>
      <c r="H42" s="311" t="s">
        <v>1135</v>
      </c>
    </row>
    <row r="43" spans="2:8">
      <c r="B43" s="151" t="s">
        <v>1172</v>
      </c>
      <c r="C43" s="35" t="s">
        <v>1154</v>
      </c>
      <c r="D43" s="35" t="s">
        <v>1155</v>
      </c>
      <c r="E43" s="311" t="s">
        <v>1156</v>
      </c>
      <c r="F43" s="311" t="s">
        <v>1157</v>
      </c>
      <c r="G43" s="311" t="s">
        <v>1134</v>
      </c>
      <c r="H43" s="311" t="s">
        <v>1135</v>
      </c>
    </row>
    <row r="44" spans="2:8">
      <c r="B44" s="151" t="s">
        <v>1173</v>
      </c>
      <c r="C44" t="s">
        <v>1174</v>
      </c>
    </row>
    <row r="45" spans="2:8">
      <c r="B45" s="151" t="s">
        <v>1175</v>
      </c>
      <c r="C45" t="s">
        <v>475</v>
      </c>
    </row>
    <row r="46" spans="2:8">
      <c r="B46" s="811" t="s">
        <v>1440</v>
      </c>
      <c r="C46" s="35" t="s">
        <v>1505</v>
      </c>
      <c r="D46" s="35"/>
      <c r="E46" s="311"/>
      <c r="F46" s="311"/>
      <c r="G46" s="311"/>
      <c r="H46" s="311"/>
    </row>
    <row r="47" spans="2:8">
      <c r="B47" s="811" t="s">
        <v>1441</v>
      </c>
      <c r="C47" s="35" t="s">
        <v>1154</v>
      </c>
      <c r="D47" s="35" t="s">
        <v>1155</v>
      </c>
      <c r="E47" s="311" t="s">
        <v>1156</v>
      </c>
      <c r="F47" s="311" t="s">
        <v>1157</v>
      </c>
      <c r="G47" s="311"/>
      <c r="H47" s="311"/>
    </row>
    <row r="48" spans="2:8">
      <c r="B48" s="811" t="s">
        <v>1442</v>
      </c>
      <c r="C48" s="35" t="s">
        <v>1154</v>
      </c>
      <c r="D48" s="35" t="s">
        <v>1155</v>
      </c>
      <c r="E48" s="311" t="s">
        <v>1156</v>
      </c>
      <c r="F48" s="311" t="s">
        <v>1157</v>
      </c>
      <c r="G48" s="311" t="s">
        <v>1134</v>
      </c>
      <c r="H48" s="311" t="s">
        <v>1135</v>
      </c>
    </row>
    <row r="49" spans="1:8">
      <c r="B49" s="811" t="s">
        <v>1503</v>
      </c>
      <c r="C49" s="35" t="s">
        <v>1154</v>
      </c>
      <c r="D49" s="35" t="s">
        <v>1155</v>
      </c>
      <c r="E49" s="311" t="s">
        <v>1156</v>
      </c>
      <c r="F49" s="311" t="s">
        <v>1157</v>
      </c>
      <c r="G49" s="311"/>
      <c r="H49" s="311"/>
    </row>
    <row r="50" spans="1:8" ht="24">
      <c r="A50" t="s">
        <v>250</v>
      </c>
      <c r="B50" s="120" t="s">
        <v>288</v>
      </c>
      <c r="C50" s="35" t="s">
        <v>1154</v>
      </c>
      <c r="D50" s="35" t="s">
        <v>1155</v>
      </c>
      <c r="E50" s="311" t="s">
        <v>1156</v>
      </c>
      <c r="F50" s="311" t="s">
        <v>1157</v>
      </c>
    </row>
    <row r="51" spans="1:8" ht="24">
      <c r="B51" s="151" t="s">
        <v>350</v>
      </c>
      <c r="C51" s="35" t="s">
        <v>1154</v>
      </c>
      <c r="D51" s="35" t="s">
        <v>1155</v>
      </c>
      <c r="E51" s="311" t="s">
        <v>1156</v>
      </c>
      <c r="F51" s="311" t="s">
        <v>1157</v>
      </c>
    </row>
    <row r="52" spans="1:8">
      <c r="A52" t="s">
        <v>235</v>
      </c>
      <c r="B52" s="121" t="s">
        <v>355</v>
      </c>
      <c r="C52" t="s">
        <v>480</v>
      </c>
    </row>
    <row r="53" spans="1:8">
      <c r="A53" t="s">
        <v>236</v>
      </c>
      <c r="B53" s="122" t="s">
        <v>289</v>
      </c>
      <c r="C53" t="s">
        <v>479</v>
      </c>
    </row>
    <row r="54" spans="1:8">
      <c r="B54" s="122" t="s">
        <v>1451</v>
      </c>
      <c r="C54" t="s">
        <v>479</v>
      </c>
    </row>
    <row r="55" spans="1:8" ht="28">
      <c r="A55" t="s">
        <v>255</v>
      </c>
      <c r="B55" s="162" t="s">
        <v>1176</v>
      </c>
      <c r="C55" t="s">
        <v>499</v>
      </c>
      <c r="D55" t="s">
        <v>1177</v>
      </c>
    </row>
    <row r="56" spans="1:8" ht="28">
      <c r="B56" s="124" t="s">
        <v>1178</v>
      </c>
      <c r="C56" t="s">
        <v>497</v>
      </c>
      <c r="D56" t="s">
        <v>499</v>
      </c>
    </row>
    <row r="57" spans="1:8" ht="28">
      <c r="B57" s="312" t="s">
        <v>1179</v>
      </c>
      <c r="C57" t="s">
        <v>1180</v>
      </c>
      <c r="D57" t="s">
        <v>1181</v>
      </c>
      <c r="E57" t="s">
        <v>1182</v>
      </c>
      <c r="F57" t="s">
        <v>1183</v>
      </c>
      <c r="G57" t="s">
        <v>1184</v>
      </c>
      <c r="H57" t="s">
        <v>1185</v>
      </c>
    </row>
    <row r="58" spans="1:8" ht="28">
      <c r="B58" s="313" t="s">
        <v>1186</v>
      </c>
      <c r="C58" t="s">
        <v>1187</v>
      </c>
      <c r="D58" t="s">
        <v>1188</v>
      </c>
      <c r="E58" t="s">
        <v>1189</v>
      </c>
      <c r="F58" t="s">
        <v>1190</v>
      </c>
      <c r="G58" t="s">
        <v>1191</v>
      </c>
      <c r="H58" t="s">
        <v>1192</v>
      </c>
    </row>
    <row r="59" spans="1:8" ht="28">
      <c r="A59" t="s">
        <v>237</v>
      </c>
      <c r="B59" s="162" t="s">
        <v>360</v>
      </c>
      <c r="C59" t="s">
        <v>477</v>
      </c>
    </row>
    <row r="60" spans="1:8" ht="14">
      <c r="B60" s="126" t="s">
        <v>356</v>
      </c>
      <c r="C60" s="35" t="s">
        <v>1154</v>
      </c>
      <c r="D60" s="35" t="s">
        <v>1155</v>
      </c>
      <c r="E60" s="311" t="s">
        <v>1156</v>
      </c>
      <c r="F60" s="311" t="s">
        <v>1157</v>
      </c>
      <c r="G60" s="311" t="s">
        <v>1134</v>
      </c>
      <c r="H60" s="311" t="s">
        <v>1135</v>
      </c>
    </row>
    <row r="61" spans="1:8" ht="14">
      <c r="B61" s="130" t="s">
        <v>359</v>
      </c>
      <c r="C61" s="35" t="s">
        <v>1154</v>
      </c>
      <c r="D61" s="35" t="s">
        <v>1155</v>
      </c>
      <c r="E61" s="311" t="s">
        <v>1156</v>
      </c>
      <c r="F61" s="311" t="s">
        <v>1157</v>
      </c>
      <c r="G61" s="311" t="s">
        <v>1134</v>
      </c>
      <c r="H61" s="311" t="s">
        <v>1135</v>
      </c>
    </row>
    <row r="62" spans="1:8" ht="28">
      <c r="B62" s="127" t="s">
        <v>358</v>
      </c>
      <c r="C62" s="35" t="s">
        <v>1154</v>
      </c>
      <c r="D62" s="35" t="s">
        <v>1155</v>
      </c>
      <c r="E62" s="311" t="s">
        <v>1156</v>
      </c>
      <c r="F62" s="311" t="s">
        <v>1157</v>
      </c>
    </row>
    <row r="63" spans="1:8" ht="14">
      <c r="B63" s="131" t="s">
        <v>357</v>
      </c>
      <c r="C63" s="35" t="s">
        <v>1154</v>
      </c>
      <c r="D63" s="35" t="s">
        <v>1155</v>
      </c>
      <c r="E63" s="311" t="s">
        <v>1156</v>
      </c>
      <c r="F63" s="311" t="s">
        <v>1157</v>
      </c>
    </row>
    <row r="64" spans="1:8" ht="14">
      <c r="B64" s="133" t="s">
        <v>290</v>
      </c>
      <c r="C64" t="s">
        <v>496</v>
      </c>
    </row>
    <row r="65" spans="1:8" ht="14">
      <c r="B65" s="133" t="s">
        <v>1443</v>
      </c>
      <c r="C65" s="35" t="s">
        <v>1154</v>
      </c>
      <c r="D65" s="35" t="s">
        <v>1155</v>
      </c>
      <c r="E65" s="311" t="s">
        <v>1156</v>
      </c>
      <c r="F65" s="311" t="s">
        <v>1157</v>
      </c>
      <c r="G65" s="311" t="s">
        <v>1134</v>
      </c>
      <c r="H65" s="311" t="s">
        <v>1135</v>
      </c>
    </row>
    <row r="66" spans="1:8" ht="14">
      <c r="B66" s="133" t="s">
        <v>1193</v>
      </c>
      <c r="C66" t="s">
        <v>1194</v>
      </c>
      <c r="D66" t="s">
        <v>1195</v>
      </c>
      <c r="E66" t="s">
        <v>1196</v>
      </c>
      <c r="F66" t="s">
        <v>1197</v>
      </c>
    </row>
    <row r="67" spans="1:8" ht="14">
      <c r="B67" s="133" t="s">
        <v>1198</v>
      </c>
      <c r="C67" t="s">
        <v>1194</v>
      </c>
      <c r="D67" t="s">
        <v>1195</v>
      </c>
      <c r="E67" t="s">
        <v>1196</v>
      </c>
      <c r="F67" t="s">
        <v>1197</v>
      </c>
    </row>
    <row r="68" spans="1:8" ht="28">
      <c r="A68" t="s">
        <v>238</v>
      </c>
      <c r="B68" s="162" t="s">
        <v>291</v>
      </c>
      <c r="C68" t="s">
        <v>480</v>
      </c>
    </row>
    <row r="69" spans="1:8" ht="28">
      <c r="A69" t="s">
        <v>239</v>
      </c>
      <c r="B69" s="146" t="s">
        <v>1199</v>
      </c>
      <c r="C69" t="s">
        <v>317</v>
      </c>
    </row>
    <row r="70" spans="1:8" ht="28">
      <c r="B70" s="155" t="s">
        <v>1200</v>
      </c>
      <c r="C70" t="s">
        <v>1187</v>
      </c>
      <c r="D70" t="s">
        <v>1188</v>
      </c>
      <c r="E70" t="s">
        <v>1189</v>
      </c>
      <c r="F70" t="s">
        <v>1190</v>
      </c>
      <c r="G70" t="s">
        <v>1191</v>
      </c>
      <c r="H70" t="s">
        <v>1192</v>
      </c>
    </row>
    <row r="71" spans="1:8" ht="28">
      <c r="B71" s="797" t="s">
        <v>1201</v>
      </c>
      <c r="C71" t="s">
        <v>1180</v>
      </c>
      <c r="D71" t="s">
        <v>1181</v>
      </c>
      <c r="E71" t="s">
        <v>1182</v>
      </c>
      <c r="F71" t="s">
        <v>1183</v>
      </c>
      <c r="G71" t="s">
        <v>1184</v>
      </c>
      <c r="H71" t="s">
        <v>1185</v>
      </c>
    </row>
    <row r="72" spans="1:8" ht="36">
      <c r="A72" t="s">
        <v>240</v>
      </c>
      <c r="B72" s="149" t="s">
        <v>292</v>
      </c>
      <c r="C72" s="35" t="s">
        <v>1202</v>
      </c>
    </row>
    <row r="73" spans="1:8">
      <c r="B73" s="156" t="s">
        <v>1203</v>
      </c>
      <c r="C73" t="s">
        <v>1180</v>
      </c>
      <c r="D73" t="s">
        <v>1181</v>
      </c>
      <c r="E73" t="s">
        <v>1182</v>
      </c>
      <c r="F73" t="s">
        <v>1183</v>
      </c>
      <c r="G73" t="s">
        <v>1184</v>
      </c>
      <c r="H73" t="s">
        <v>1185</v>
      </c>
    </row>
    <row r="74" spans="1:8" ht="24">
      <c r="B74" s="150" t="s">
        <v>1204</v>
      </c>
      <c r="C74" s="35" t="s">
        <v>1205</v>
      </c>
    </row>
    <row r="75" spans="1:8" ht="24">
      <c r="B75" s="798" t="s">
        <v>1206</v>
      </c>
      <c r="C75" s="35" t="s">
        <v>477</v>
      </c>
    </row>
    <row r="76" spans="1:8" ht="24">
      <c r="B76" s="314" t="s">
        <v>1207</v>
      </c>
      <c r="C76" s="311" t="s">
        <v>1343</v>
      </c>
      <c r="D76" s="311" t="s">
        <v>1344</v>
      </c>
      <c r="E76" s="311" t="s">
        <v>1345</v>
      </c>
      <c r="F76" s="311" t="s">
        <v>1346</v>
      </c>
      <c r="G76" s="311"/>
      <c r="H76" s="311"/>
    </row>
    <row r="77" spans="1:8" ht="24">
      <c r="B77" s="799" t="s">
        <v>1208</v>
      </c>
      <c r="C77" t="s">
        <v>1187</v>
      </c>
      <c r="D77" t="s">
        <v>1188</v>
      </c>
      <c r="E77" t="s">
        <v>1189</v>
      </c>
      <c r="F77" t="s">
        <v>1190</v>
      </c>
      <c r="G77" t="s">
        <v>1191</v>
      </c>
      <c r="H77" t="s">
        <v>1192</v>
      </c>
    </row>
    <row r="78" spans="1:8" ht="36">
      <c r="B78" s="800" t="s">
        <v>1209</v>
      </c>
      <c r="C78" s="35" t="s">
        <v>497</v>
      </c>
      <c r="D78" s="35" t="s">
        <v>1210</v>
      </c>
      <c r="E78" s="311" t="s">
        <v>1131</v>
      </c>
      <c r="F78" s="311" t="s">
        <v>498</v>
      </c>
      <c r="G78" s="311" t="s">
        <v>499</v>
      </c>
    </row>
    <row r="79" spans="1:8" ht="24">
      <c r="B79" s="801" t="s">
        <v>351</v>
      </c>
      <c r="C79" s="35" t="s">
        <v>1154</v>
      </c>
      <c r="D79" s="35" t="s">
        <v>1155</v>
      </c>
      <c r="E79" s="311" t="s">
        <v>1156</v>
      </c>
      <c r="F79" s="311" t="s">
        <v>1157</v>
      </c>
      <c r="G79" s="311" t="s">
        <v>1134</v>
      </c>
      <c r="H79" s="311" t="s">
        <v>1135</v>
      </c>
    </row>
    <row r="80" spans="1:8" ht="28">
      <c r="B80" s="260" t="s">
        <v>481</v>
      </c>
      <c r="C80" s="311" t="s">
        <v>500</v>
      </c>
    </row>
    <row r="81" spans="1:8" ht="24">
      <c r="B81" s="116" t="s">
        <v>482</v>
      </c>
      <c r="C81" s="35" t="s">
        <v>1154</v>
      </c>
      <c r="D81" s="35" t="s">
        <v>1155</v>
      </c>
      <c r="E81" s="311" t="s">
        <v>1156</v>
      </c>
      <c r="F81" s="311" t="s">
        <v>1157</v>
      </c>
      <c r="G81" s="311" t="s">
        <v>1134</v>
      </c>
      <c r="H81" s="311" t="s">
        <v>1135</v>
      </c>
    </row>
    <row r="82" spans="1:8" ht="24">
      <c r="B82" s="802" t="s">
        <v>483</v>
      </c>
      <c r="C82" s="35" t="s">
        <v>1211</v>
      </c>
    </row>
    <row r="83" spans="1:8" ht="24">
      <c r="B83" s="802" t="s">
        <v>484</v>
      </c>
      <c r="C83" s="35" t="s">
        <v>1155</v>
      </c>
      <c r="D83" s="311" t="s">
        <v>1157</v>
      </c>
      <c r="E83" s="311" t="s">
        <v>1135</v>
      </c>
    </row>
    <row r="84" spans="1:8" ht="24">
      <c r="B84" s="802" t="s">
        <v>485</v>
      </c>
      <c r="C84" s="311" t="s">
        <v>468</v>
      </c>
    </row>
    <row r="85" spans="1:8" ht="24">
      <c r="B85" s="315" t="s">
        <v>1212</v>
      </c>
      <c r="C85" s="35" t="s">
        <v>1154</v>
      </c>
      <c r="D85" s="35" t="s">
        <v>1155</v>
      </c>
      <c r="E85" s="311" t="s">
        <v>1156</v>
      </c>
      <c r="F85" s="311" t="s">
        <v>1157</v>
      </c>
      <c r="G85" s="311" t="s">
        <v>1134</v>
      </c>
      <c r="H85" s="311" t="s">
        <v>1135</v>
      </c>
    </row>
    <row r="86" spans="1:8" ht="36">
      <c r="A86" t="s">
        <v>1126</v>
      </c>
      <c r="B86" t="s">
        <v>1432</v>
      </c>
      <c r="C86" s="791" t="s">
        <v>1129</v>
      </c>
      <c r="D86" s="41" t="s">
        <v>1081</v>
      </c>
      <c r="E86" s="41" t="s">
        <v>468</v>
      </c>
      <c r="F86" s="41"/>
      <c r="G86" s="41"/>
      <c r="H86" s="780"/>
    </row>
    <row r="87" spans="1:8">
      <c r="A87" t="s">
        <v>1224</v>
      </c>
      <c r="B87" s="909" t="s">
        <v>1433</v>
      </c>
      <c r="C87" s="35" t="s">
        <v>1155</v>
      </c>
      <c r="D87" s="311" t="s">
        <v>1157</v>
      </c>
      <c r="E87" s="311"/>
    </row>
    <row r="88" spans="1:8">
      <c r="B88" s="909" t="s">
        <v>1434</v>
      </c>
      <c r="C88" s="35" t="s">
        <v>1154</v>
      </c>
      <c r="D88" s="311" t="s">
        <v>1156</v>
      </c>
      <c r="F88" s="311"/>
    </row>
    <row r="89" spans="1:8">
      <c r="B89" s="909" t="s">
        <v>1435</v>
      </c>
      <c r="C89" s="311" t="s">
        <v>1134</v>
      </c>
      <c r="D89" s="311" t="s">
        <v>1135</v>
      </c>
    </row>
    <row r="90" spans="1:8">
      <c r="B90" s="909" t="s">
        <v>1436</v>
      </c>
      <c r="C90" t="s">
        <v>1437</v>
      </c>
    </row>
    <row r="91" spans="1:8">
      <c r="B91" s="955" t="s">
        <v>1506</v>
      </c>
      <c r="C91" t="s">
        <v>1505</v>
      </c>
      <c r="D91" t="s">
        <v>1507</v>
      </c>
      <c r="E91" t="s">
        <v>1508</v>
      </c>
      <c r="F91" t="s">
        <v>1509</v>
      </c>
      <c r="G91" t="s">
        <v>1510</v>
      </c>
      <c r="H91" t="s">
        <v>1511</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C1:Y40"/>
  <sheetViews>
    <sheetView showGridLines="0" workbookViewId="0">
      <selection activeCell="E10" sqref="E10:E11"/>
    </sheetView>
  </sheetViews>
  <sheetFormatPr baseColWidth="10" defaultColWidth="9.1640625" defaultRowHeight="12" x14ac:dyDescent="0"/>
  <cols>
    <col min="1" max="1" width="2.83203125" style="93" customWidth="1"/>
    <col min="2" max="2" width="27.83203125" style="93" customWidth="1"/>
    <col min="3" max="3" width="8.1640625"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ustomWidth="1"/>
    <col min="19" max="16384" width="9.1640625" style="93"/>
  </cols>
  <sheetData>
    <row r="1" spans="3:25" ht="13" thickBot="1">
      <c r="S1" s="104"/>
      <c r="T1" s="104"/>
    </row>
    <row r="2" spans="3:25" ht="18.75" customHeight="1" thickBot="1">
      <c r="C2" s="1995" t="s">
        <v>1428</v>
      </c>
      <c r="D2" s="1996"/>
      <c r="E2" s="1996"/>
      <c r="F2" s="1996"/>
      <c r="G2" s="1996"/>
      <c r="H2" s="1996"/>
      <c r="I2" s="1996"/>
      <c r="J2" s="1996"/>
      <c r="K2" s="1996"/>
      <c r="L2" s="1996"/>
      <c r="M2" s="1996"/>
      <c r="N2" s="1996"/>
      <c r="O2" s="1996"/>
      <c r="P2" s="1996"/>
      <c r="Q2" s="1996"/>
      <c r="R2" s="1996"/>
      <c r="S2" s="1997"/>
    </row>
    <row r="3" spans="3:25" ht="18" customHeight="1" thickBot="1">
      <c r="C3" s="1998"/>
      <c r="D3" s="1999"/>
      <c r="E3" s="1999"/>
      <c r="F3" s="1999"/>
      <c r="G3" s="1999"/>
      <c r="H3" s="1999"/>
      <c r="I3" s="1999"/>
      <c r="J3" s="1999"/>
      <c r="K3" s="1999"/>
      <c r="L3" s="1999"/>
      <c r="M3" s="1999"/>
      <c r="N3" s="1999"/>
      <c r="O3" s="1999"/>
      <c r="P3" s="1999"/>
      <c r="Q3" s="1999"/>
      <c r="R3" s="1999"/>
      <c r="S3" s="2000"/>
    </row>
    <row r="4" spans="3:25" ht="18" thickBot="1">
      <c r="C4" s="637"/>
      <c r="D4" s="638"/>
      <c r="E4" s="638"/>
      <c r="F4" s="639"/>
      <c r="G4" s="639"/>
      <c r="H4" s="639"/>
      <c r="I4" s="639"/>
      <c r="J4" s="639"/>
      <c r="K4" s="639"/>
      <c r="L4" s="639"/>
      <c r="M4" s="639"/>
      <c r="N4" s="639"/>
      <c r="O4" s="639"/>
      <c r="P4" s="639"/>
      <c r="Q4" s="639"/>
      <c r="R4" s="639"/>
      <c r="S4" s="640"/>
    </row>
    <row r="5" spans="3:25" ht="21" customHeight="1" thickBot="1">
      <c r="C5" s="345"/>
      <c r="D5" s="2001" t="s">
        <v>274</v>
      </c>
      <c r="E5" s="2002"/>
      <c r="F5" s="2002"/>
      <c r="G5" s="2002"/>
      <c r="H5" s="2002"/>
      <c r="I5" s="2002"/>
      <c r="J5" s="2002"/>
      <c r="K5" s="2002"/>
      <c r="L5" s="2002"/>
      <c r="M5" s="2002"/>
      <c r="N5" s="2002"/>
      <c r="O5" s="2002"/>
      <c r="P5" s="2002"/>
      <c r="Q5" s="2002"/>
      <c r="R5" s="2002"/>
      <c r="S5" s="96"/>
    </row>
    <row r="6" spans="3:25" ht="9.75" customHeight="1">
      <c r="C6" s="345"/>
      <c r="D6" s="105"/>
      <c r="E6" s="105"/>
      <c r="F6" s="90"/>
      <c r="G6" s="90"/>
      <c r="H6" s="90"/>
      <c r="I6" s="90"/>
      <c r="J6" s="90"/>
      <c r="K6" s="90"/>
      <c r="L6" s="90"/>
      <c r="M6" s="90"/>
      <c r="N6" s="90"/>
      <c r="O6" s="90"/>
      <c r="P6" s="90"/>
      <c r="Q6" s="90"/>
      <c r="R6" s="90"/>
      <c r="S6" s="96"/>
    </row>
    <row r="7" spans="3:25" ht="13.5" customHeight="1" thickBot="1">
      <c r="C7" s="345"/>
      <c r="D7" s="1730" t="s">
        <v>1514</v>
      </c>
      <c r="E7" s="1730"/>
      <c r="F7" s="1730"/>
      <c r="G7" s="957"/>
      <c r="H7" s="957"/>
      <c r="I7" s="348"/>
      <c r="J7" s="348"/>
      <c r="K7" s="348"/>
      <c r="L7" s="348"/>
      <c r="M7" s="348"/>
      <c r="N7" s="348"/>
      <c r="O7" s="348"/>
      <c r="P7" s="348"/>
      <c r="Q7" s="348"/>
      <c r="R7" s="348"/>
      <c r="S7" s="555"/>
      <c r="T7" s="106"/>
    </row>
    <row r="8" spans="3:25" ht="30.75" customHeight="1" thickBot="1">
      <c r="C8" s="345"/>
      <c r="D8" s="965"/>
      <c r="E8" s="1984" t="s">
        <v>62</v>
      </c>
      <c r="F8" s="1985"/>
      <c r="G8" s="1985"/>
      <c r="H8" s="1985"/>
      <c r="I8" s="1985"/>
      <c r="J8" s="1971" t="s">
        <v>63</v>
      </c>
      <c r="K8" s="1972"/>
      <c r="L8" s="1972"/>
      <c r="M8" s="1972"/>
      <c r="N8" s="1973"/>
      <c r="O8" s="592"/>
      <c r="P8" s="592"/>
      <c r="Q8" s="592"/>
      <c r="R8" s="592"/>
      <c r="S8" s="555"/>
      <c r="T8" s="106"/>
      <c r="X8" s="174"/>
      <c r="Y8" s="174"/>
    </row>
    <row r="9" spans="3:25" ht="30.75" customHeight="1" thickBot="1">
      <c r="C9" s="345"/>
      <c r="D9" s="966" t="s">
        <v>1527</v>
      </c>
      <c r="E9" s="964" t="s">
        <v>1528</v>
      </c>
      <c r="F9" s="967" t="s">
        <v>1532</v>
      </c>
      <c r="G9" s="964" t="s">
        <v>1529</v>
      </c>
      <c r="H9" s="964" t="s">
        <v>1530</v>
      </c>
      <c r="I9" s="964" t="s">
        <v>1531</v>
      </c>
      <c r="J9" s="964" t="s">
        <v>1528</v>
      </c>
      <c r="K9" s="967" t="s">
        <v>1532</v>
      </c>
      <c r="L9" s="964" t="s">
        <v>1529</v>
      </c>
      <c r="M9" s="964" t="s">
        <v>1530</v>
      </c>
      <c r="N9" s="964" t="s">
        <v>1531</v>
      </c>
      <c r="O9" s="589"/>
      <c r="P9" s="589"/>
      <c r="Q9" s="589"/>
      <c r="R9" s="589"/>
      <c r="S9" s="555"/>
      <c r="T9" s="106"/>
      <c r="X9" s="174"/>
      <c r="Y9" s="205"/>
    </row>
    <row r="10" spans="3:25" ht="30.75" customHeight="1">
      <c r="C10" s="345"/>
      <c r="D10" s="1970" t="s">
        <v>1515</v>
      </c>
      <c r="E10" s="1980"/>
      <c r="F10" s="1976"/>
      <c r="G10" s="1976"/>
      <c r="H10" s="1976"/>
      <c r="I10" s="1978"/>
      <c r="J10" s="2012"/>
      <c r="K10" s="1976"/>
      <c r="L10" s="1976"/>
      <c r="M10" s="1976"/>
      <c r="N10" s="1978"/>
      <c r="O10" s="963"/>
      <c r="P10" s="963"/>
      <c r="Q10" s="963"/>
      <c r="R10" s="590"/>
      <c r="S10" s="555"/>
      <c r="T10" s="106"/>
      <c r="X10" s="174"/>
      <c r="Y10" s="205"/>
    </row>
    <row r="11" spans="3:25" ht="37.5" customHeight="1" thickBot="1">
      <c r="C11" s="345"/>
      <c r="D11" s="1970"/>
      <c r="E11" s="1981"/>
      <c r="F11" s="1977"/>
      <c r="G11" s="1977"/>
      <c r="H11" s="1977"/>
      <c r="I11" s="1979"/>
      <c r="J11" s="2013"/>
      <c r="K11" s="1977"/>
      <c r="L11" s="1977"/>
      <c r="M11" s="1977"/>
      <c r="N11" s="1979"/>
      <c r="O11" s="589"/>
      <c r="P11" s="589"/>
      <c r="Q11" s="589"/>
      <c r="R11" s="590"/>
      <c r="S11" s="555"/>
      <c r="T11" s="106"/>
      <c r="X11" s="174"/>
      <c r="Y11" s="205"/>
    </row>
    <row r="12" spans="3:25" ht="30.75" customHeight="1">
      <c r="C12" s="345"/>
      <c r="D12" s="1974" t="s">
        <v>1516</v>
      </c>
      <c r="E12" s="1988"/>
      <c r="F12" s="1986"/>
      <c r="G12" s="1986"/>
      <c r="H12" s="1986"/>
      <c r="I12" s="1986"/>
      <c r="J12" s="1986"/>
      <c r="K12" s="1986"/>
      <c r="L12" s="1986"/>
      <c r="M12" s="1986"/>
      <c r="N12" s="1986"/>
      <c r="O12" s="592"/>
      <c r="P12" s="592"/>
      <c r="Q12" s="592"/>
      <c r="R12" s="592"/>
      <c r="S12" s="555"/>
      <c r="T12" s="106"/>
      <c r="X12" s="174"/>
      <c r="Y12" s="205"/>
    </row>
    <row r="13" spans="3:25" ht="43.5" customHeight="1" thickBot="1">
      <c r="C13" s="345"/>
      <c r="D13" s="1975"/>
      <c r="E13" s="1989"/>
      <c r="F13" s="1987"/>
      <c r="G13" s="1987"/>
      <c r="H13" s="1987"/>
      <c r="I13" s="1987"/>
      <c r="J13" s="1987"/>
      <c r="K13" s="1987"/>
      <c r="L13" s="1987"/>
      <c r="M13" s="1987"/>
      <c r="N13" s="1987"/>
      <c r="O13" s="589"/>
      <c r="P13" s="589"/>
      <c r="Q13" s="589"/>
      <c r="R13" s="589"/>
      <c r="S13" s="555"/>
      <c r="T13" s="106"/>
      <c r="X13" s="174"/>
      <c r="Y13" s="205"/>
    </row>
    <row r="14" spans="3:25" ht="17.25" customHeight="1">
      <c r="C14" s="345"/>
      <c r="D14" s="349"/>
      <c r="E14" s="349"/>
      <c r="F14" s="350"/>
      <c r="G14" s="350"/>
      <c r="H14" s="350"/>
      <c r="I14" s="350"/>
      <c r="J14" s="350"/>
      <c r="K14" s="350"/>
      <c r="L14" s="350"/>
      <c r="M14" s="350"/>
      <c r="N14" s="350"/>
      <c r="O14" s="350"/>
      <c r="P14" s="350"/>
      <c r="Q14" s="350"/>
      <c r="R14" s="350"/>
      <c r="S14" s="555"/>
      <c r="T14" s="106"/>
    </row>
    <row r="15" spans="3:25" ht="25.5" customHeight="1" thickBot="1">
      <c r="C15" s="345"/>
      <c r="D15" s="2010" t="s">
        <v>567</v>
      </c>
      <c r="E15" s="2011"/>
      <c r="F15" s="2011"/>
      <c r="G15" s="2011"/>
      <c r="H15" s="2011"/>
      <c r="I15" s="2011"/>
      <c r="J15" s="956"/>
      <c r="K15" s="956"/>
      <c r="L15" s="956"/>
      <c r="M15" s="956"/>
      <c r="N15" s="351"/>
      <c r="O15" s="351"/>
      <c r="P15" s="351"/>
      <c r="Q15" s="351"/>
      <c r="R15" s="351"/>
      <c r="S15" s="555"/>
      <c r="T15" s="106"/>
    </row>
    <row r="16" spans="3:25" ht="30" customHeight="1" thickBot="1">
      <c r="C16" s="345"/>
      <c r="D16" s="1974" t="s">
        <v>1517</v>
      </c>
      <c r="E16" s="1992" t="s">
        <v>568</v>
      </c>
      <c r="F16" s="1993"/>
      <c r="G16" s="1993"/>
      <c r="H16" s="1994"/>
      <c r="I16" s="2014" t="s">
        <v>569</v>
      </c>
      <c r="J16" s="2015"/>
      <c r="K16" s="2015"/>
      <c r="L16" s="2016"/>
      <c r="M16" s="1992" t="s">
        <v>570</v>
      </c>
      <c r="N16" s="1994"/>
      <c r="O16" s="1992" t="s">
        <v>571</v>
      </c>
      <c r="P16" s="1993"/>
      <c r="Q16" s="1993"/>
      <c r="R16" s="1994"/>
      <c r="S16" s="555"/>
      <c r="T16" s="106"/>
    </row>
    <row r="17" spans="3:20" ht="18.75" customHeight="1" thickBot="1">
      <c r="C17" s="345"/>
      <c r="D17" s="2003"/>
      <c r="E17" s="1982" t="s">
        <v>604</v>
      </c>
      <c r="F17" s="1983"/>
      <c r="G17" s="1982" t="s">
        <v>605</v>
      </c>
      <c r="H17" s="1983"/>
      <c r="I17" s="1990" t="s">
        <v>604</v>
      </c>
      <c r="J17" s="1991"/>
      <c r="K17" s="1990" t="s">
        <v>605</v>
      </c>
      <c r="L17" s="1991"/>
      <c r="M17" s="1990" t="s">
        <v>604</v>
      </c>
      <c r="N17" s="1991"/>
      <c r="O17" s="1982" t="s">
        <v>604</v>
      </c>
      <c r="P17" s="1983"/>
      <c r="Q17" s="1982" t="s">
        <v>605</v>
      </c>
      <c r="R17" s="1983"/>
      <c r="S17" s="555"/>
      <c r="T17" s="106"/>
    </row>
    <row r="18" spans="3:20" ht="30.75" customHeight="1" thickBot="1">
      <c r="C18" s="345"/>
      <c r="D18" s="2003"/>
      <c r="E18" s="352" t="s">
        <v>574</v>
      </c>
      <c r="F18" s="352" t="s">
        <v>573</v>
      </c>
      <c r="G18" s="352" t="s">
        <v>574</v>
      </c>
      <c r="H18" s="352" t="s">
        <v>573</v>
      </c>
      <c r="I18" s="352" t="s">
        <v>574</v>
      </c>
      <c r="J18" s="352" t="s">
        <v>573</v>
      </c>
      <c r="K18" s="352" t="s">
        <v>574</v>
      </c>
      <c r="L18" s="352" t="s">
        <v>573</v>
      </c>
      <c r="M18" s="352" t="s">
        <v>574</v>
      </c>
      <c r="N18" s="352" t="s">
        <v>573</v>
      </c>
      <c r="O18" s="352" t="s">
        <v>574</v>
      </c>
      <c r="P18" s="352" t="s">
        <v>573</v>
      </c>
      <c r="Q18" s="352" t="s">
        <v>574</v>
      </c>
      <c r="R18" s="352" t="s">
        <v>573</v>
      </c>
      <c r="S18" s="555"/>
      <c r="T18" s="106"/>
    </row>
    <row r="19" spans="3:20" ht="39.75" customHeight="1" thickBot="1">
      <c r="C19" s="345"/>
      <c r="D19" s="2004"/>
      <c r="E19" s="1050"/>
      <c r="F19" s="1051"/>
      <c r="G19" s="1051"/>
      <c r="H19" s="1051"/>
      <c r="I19" s="1051"/>
      <c r="J19" s="1051"/>
      <c r="K19" s="1051"/>
      <c r="L19" s="1051"/>
      <c r="M19" s="1051"/>
      <c r="N19" s="1051"/>
      <c r="O19" s="1051"/>
      <c r="P19" s="1051"/>
      <c r="Q19" s="1051"/>
      <c r="R19" s="1051"/>
      <c r="S19" s="555"/>
      <c r="T19" s="106"/>
    </row>
    <row r="20" spans="3:20" ht="12" customHeight="1">
      <c r="C20" s="345"/>
      <c r="D20" s="349"/>
      <c r="E20" s="349"/>
      <c r="F20" s="350"/>
      <c r="G20" s="350"/>
      <c r="H20" s="350"/>
      <c r="I20" s="350"/>
      <c r="J20" s="350"/>
      <c r="K20" s="350"/>
      <c r="L20" s="350"/>
      <c r="M20" s="350"/>
      <c r="N20" s="350"/>
      <c r="O20" s="350"/>
      <c r="P20" s="350"/>
      <c r="Q20" s="350"/>
      <c r="R20" s="350"/>
      <c r="S20" s="555"/>
      <c r="T20" s="106"/>
    </row>
    <row r="21" spans="3:20" ht="46.5" customHeight="1" thickBot="1">
      <c r="C21" s="345"/>
      <c r="D21" s="1730" t="s">
        <v>572</v>
      </c>
      <c r="E21" s="1730"/>
      <c r="F21" s="1730"/>
      <c r="G21" s="957"/>
      <c r="H21" s="348"/>
      <c r="I21" s="348"/>
      <c r="J21" s="348"/>
      <c r="K21" s="348"/>
      <c r="L21" s="348"/>
      <c r="M21" s="348"/>
      <c r="N21" s="348"/>
      <c r="O21" s="348"/>
      <c r="P21" s="348"/>
      <c r="Q21" s="348"/>
      <c r="R21" s="678"/>
      <c r="S21" s="556"/>
    </row>
    <row r="22" spans="3:20" ht="26.25" customHeight="1" thickBot="1">
      <c r="C22" s="345"/>
      <c r="D22" s="1974" t="s">
        <v>1518</v>
      </c>
      <c r="E22" s="2005" t="s">
        <v>1526</v>
      </c>
      <c r="F22" s="2006"/>
      <c r="G22" s="1982" t="s">
        <v>605</v>
      </c>
      <c r="H22" s="1983"/>
      <c r="I22" s="592"/>
      <c r="J22" s="592"/>
      <c r="K22" s="678"/>
      <c r="L22" s="678"/>
      <c r="M22" s="679"/>
      <c r="N22" s="679"/>
      <c r="O22" s="679"/>
      <c r="P22" s="679"/>
      <c r="Q22" s="90"/>
      <c r="R22" s="90"/>
      <c r="S22" s="96"/>
    </row>
    <row r="23" spans="3:20" ht="15" thickBot="1">
      <c r="C23" s="345"/>
      <c r="D23" s="2003"/>
      <c r="E23" s="352" t="s">
        <v>574</v>
      </c>
      <c r="F23" s="352" t="s">
        <v>573</v>
      </c>
      <c r="G23" s="352" t="s">
        <v>574</v>
      </c>
      <c r="H23" s="352" t="s">
        <v>573</v>
      </c>
      <c r="I23" s="592"/>
      <c r="J23" s="592"/>
      <c r="K23" s="678"/>
      <c r="L23" s="678"/>
      <c r="M23" s="679"/>
      <c r="N23" s="679"/>
      <c r="O23" s="679"/>
      <c r="P23" s="679"/>
      <c r="Q23" s="90"/>
      <c r="R23" s="90"/>
      <c r="S23" s="96"/>
    </row>
    <row r="24" spans="3:20" ht="56.25" customHeight="1" thickBot="1">
      <c r="C24" s="345"/>
      <c r="D24" s="2004"/>
      <c r="E24" s="1052"/>
      <c r="F24" s="591"/>
      <c r="G24" s="591"/>
      <c r="H24" s="961"/>
      <c r="I24" s="962"/>
      <c r="J24" s="962"/>
      <c r="K24" s="678"/>
      <c r="L24" s="678"/>
      <c r="M24" s="679"/>
      <c r="N24" s="679"/>
      <c r="O24" s="679"/>
      <c r="P24" s="679"/>
      <c r="Q24" s="90"/>
      <c r="R24" s="90"/>
      <c r="S24" s="96"/>
    </row>
    <row r="25" spans="3:20" ht="14.25" customHeight="1">
      <c r="C25" s="345"/>
      <c r="D25" s="354"/>
      <c r="E25" s="354"/>
      <c r="F25" s="354"/>
      <c r="G25" s="354"/>
      <c r="H25" s="354"/>
      <c r="I25" s="354"/>
      <c r="J25" s="354"/>
      <c r="K25" s="354"/>
      <c r="L25" s="354"/>
      <c r="M25" s="354"/>
      <c r="N25" s="354"/>
      <c r="O25" s="354"/>
      <c r="P25" s="354"/>
      <c r="Q25" s="354"/>
      <c r="R25" s="354"/>
      <c r="S25" s="556"/>
      <c r="T25" s="106"/>
    </row>
    <row r="26" spans="3:20" ht="20.25" customHeight="1" thickBot="1">
      <c r="C26" s="345"/>
      <c r="D26" s="1730" t="s">
        <v>1520</v>
      </c>
      <c r="E26" s="1730"/>
      <c r="F26" s="1730"/>
      <c r="G26" s="1730"/>
      <c r="H26" s="1730"/>
      <c r="I26" s="1730"/>
      <c r="J26" s="957"/>
      <c r="K26" s="957"/>
      <c r="L26" s="957"/>
      <c r="M26" s="957"/>
      <c r="N26" s="348"/>
      <c r="O26" s="348"/>
      <c r="P26" s="348"/>
      <c r="Q26" s="348"/>
      <c r="R26" s="348"/>
      <c r="S26" s="555"/>
      <c r="T26" s="106"/>
    </row>
    <row r="27" spans="3:20" ht="38.25" customHeight="1" thickBot="1">
      <c r="C27" s="345"/>
      <c r="D27" s="1974" t="s">
        <v>1519</v>
      </c>
      <c r="E27" s="1982" t="s">
        <v>604</v>
      </c>
      <c r="F27" s="1983"/>
      <c r="G27" s="1982" t="s">
        <v>1524</v>
      </c>
      <c r="H27" s="1983"/>
      <c r="I27" s="1982" t="s">
        <v>1525</v>
      </c>
      <c r="J27" s="1983"/>
      <c r="K27" s="664"/>
      <c r="L27" s="592"/>
      <c r="M27" s="592"/>
      <c r="N27" s="592"/>
      <c r="O27" s="592"/>
      <c r="P27" s="678"/>
      <c r="Q27" s="679"/>
      <c r="R27" s="90"/>
      <c r="S27" s="96"/>
    </row>
    <row r="28" spans="3:20" ht="15" thickBot="1">
      <c r="C28" s="345"/>
      <c r="D28" s="2003"/>
      <c r="E28" s="352" t="s">
        <v>574</v>
      </c>
      <c r="F28" s="352" t="s">
        <v>573</v>
      </c>
      <c r="G28" s="352" t="s">
        <v>574</v>
      </c>
      <c r="H28" s="352" t="s">
        <v>573</v>
      </c>
      <c r="I28" s="960" t="s">
        <v>574</v>
      </c>
      <c r="J28" s="352" t="s">
        <v>573</v>
      </c>
      <c r="K28" s="592"/>
      <c r="L28" s="592"/>
      <c r="M28" s="592"/>
      <c r="N28" s="592"/>
      <c r="O28" s="678"/>
      <c r="P28" s="679"/>
      <c r="Q28" s="90"/>
      <c r="R28" s="90"/>
      <c r="S28" s="96"/>
    </row>
    <row r="29" spans="3:20" ht="56.25" customHeight="1" thickBot="1">
      <c r="C29" s="345"/>
      <c r="D29" s="2004"/>
      <c r="E29" s="1053"/>
      <c r="F29" s="591"/>
      <c r="G29" s="591"/>
      <c r="H29" s="591"/>
      <c r="I29" s="961"/>
      <c r="J29" s="591"/>
      <c r="K29" s="589"/>
      <c r="L29" s="589"/>
      <c r="M29" s="589"/>
      <c r="N29" s="589"/>
      <c r="O29" s="678"/>
      <c r="P29" s="679"/>
      <c r="Q29" s="90"/>
      <c r="R29" s="90"/>
      <c r="S29" s="96"/>
    </row>
    <row r="30" spans="3:20" ht="9" customHeight="1">
      <c r="C30" s="345"/>
      <c r="D30" s="349"/>
      <c r="E30" s="349"/>
      <c r="F30" s="350"/>
      <c r="G30" s="350"/>
      <c r="H30" s="350"/>
      <c r="I30" s="350"/>
      <c r="J30" s="350"/>
      <c r="K30" s="350"/>
      <c r="L30" s="350"/>
      <c r="M30" s="350"/>
      <c r="N30" s="350"/>
      <c r="O30" s="350"/>
      <c r="P30" s="350"/>
      <c r="Q30" s="350"/>
      <c r="R30" s="350"/>
      <c r="S30" s="555"/>
      <c r="T30" s="106"/>
    </row>
    <row r="31" spans="3:20" ht="18" customHeight="1" thickBot="1">
      <c r="C31" s="345"/>
      <c r="D31" s="1730" t="s">
        <v>1521</v>
      </c>
      <c r="E31" s="2009"/>
      <c r="F31" s="2009"/>
      <c r="G31" s="957"/>
      <c r="H31" s="957"/>
      <c r="I31" s="348"/>
      <c r="J31" s="348"/>
      <c r="K31" s="348"/>
      <c r="L31" s="348"/>
      <c r="M31" s="348"/>
      <c r="N31" s="348"/>
      <c r="O31" s="348"/>
      <c r="P31" s="348"/>
      <c r="Q31" s="348"/>
      <c r="R31" s="348"/>
      <c r="S31" s="555"/>
      <c r="T31" s="106"/>
    </row>
    <row r="32" spans="3:20" ht="15" thickBot="1">
      <c r="C32" s="345"/>
      <c r="D32" s="2007" t="s">
        <v>1522</v>
      </c>
      <c r="E32" s="1992" t="s">
        <v>62</v>
      </c>
      <c r="F32" s="1994"/>
      <c r="G32" s="355" t="s">
        <v>63</v>
      </c>
      <c r="H32" s="592"/>
      <c r="I32" s="592"/>
      <c r="J32" s="592"/>
      <c r="K32" s="592"/>
      <c r="L32" s="592"/>
      <c r="M32" s="592"/>
      <c r="N32" s="592"/>
      <c r="O32" s="592"/>
      <c r="P32" s="592"/>
      <c r="Q32" s="678"/>
      <c r="R32" s="679"/>
      <c r="S32" s="96"/>
    </row>
    <row r="33" spans="3:20" ht="66" customHeight="1" thickBot="1">
      <c r="C33" s="345"/>
      <c r="D33" s="2008"/>
      <c r="E33" s="1968"/>
      <c r="F33" s="1969"/>
      <c r="G33" s="848"/>
      <c r="H33" s="589"/>
      <c r="I33" s="589"/>
      <c r="J33" s="589"/>
      <c r="K33" s="589"/>
      <c r="L33" s="589"/>
      <c r="M33" s="589"/>
      <c r="N33" s="589"/>
      <c r="O33" s="589"/>
      <c r="P33" s="678"/>
      <c r="Q33" s="679"/>
      <c r="R33" s="90"/>
      <c r="S33" s="96"/>
    </row>
    <row r="34" spans="3:20" ht="69" customHeight="1" thickBot="1">
      <c r="C34" s="345"/>
      <c r="D34" s="353" t="s">
        <v>1523</v>
      </c>
      <c r="E34" s="1968"/>
      <c r="F34" s="1969"/>
      <c r="G34" s="848"/>
      <c r="H34" s="589"/>
      <c r="I34" s="589"/>
      <c r="J34" s="589"/>
      <c r="K34" s="589"/>
      <c r="L34" s="589"/>
      <c r="M34" s="589"/>
      <c r="N34" s="589"/>
      <c r="O34" s="589"/>
      <c r="P34" s="589"/>
      <c r="Q34" s="678"/>
      <c r="R34" s="679"/>
      <c r="S34" s="96"/>
    </row>
    <row r="35" spans="3:20" ht="14">
      <c r="C35" s="345"/>
      <c r="D35" s="349"/>
      <c r="E35" s="349"/>
      <c r="F35" s="350"/>
      <c r="G35" s="350"/>
      <c r="H35" s="350"/>
      <c r="I35" s="350"/>
      <c r="J35" s="350"/>
      <c r="K35" s="350"/>
      <c r="L35" s="350"/>
      <c r="M35" s="350"/>
      <c r="N35" s="350"/>
      <c r="O35" s="350"/>
      <c r="P35" s="350"/>
      <c r="Q35" s="350"/>
      <c r="R35" s="350"/>
      <c r="S35" s="555"/>
      <c r="T35" s="106"/>
    </row>
    <row r="36" spans="3:20" ht="19" thickBot="1">
      <c r="C36" s="344"/>
      <c r="D36" s="641"/>
      <c r="E36" s="641"/>
      <c r="F36" s="641"/>
      <c r="G36" s="641"/>
      <c r="H36" s="641"/>
      <c r="I36" s="641"/>
      <c r="J36" s="641"/>
      <c r="K36" s="641"/>
      <c r="L36" s="641"/>
      <c r="M36" s="641"/>
      <c r="N36" s="641"/>
      <c r="O36" s="641"/>
      <c r="P36" s="641"/>
      <c r="Q36" s="641"/>
      <c r="R36" s="641"/>
      <c r="S36" s="642"/>
      <c r="T36" s="107"/>
    </row>
    <row r="37" spans="3:20" s="90" customFormat="1">
      <c r="D37" s="222"/>
      <c r="E37" s="222"/>
      <c r="F37" s="222"/>
      <c r="G37" s="222"/>
      <c r="H37" s="222"/>
      <c r="I37" s="222"/>
      <c r="J37" s="222"/>
      <c r="K37" s="222"/>
      <c r="L37" s="222"/>
      <c r="M37" s="222"/>
      <c r="N37" s="222"/>
      <c r="O37" s="222"/>
      <c r="P37" s="222"/>
      <c r="Q37" s="222"/>
      <c r="R37" s="222"/>
    </row>
    <row r="38" spans="3:20" s="90" customFormat="1">
      <c r="D38" s="222"/>
      <c r="E38" s="222"/>
      <c r="F38" s="222"/>
      <c r="G38" s="222"/>
      <c r="H38" s="222"/>
      <c r="I38" s="222"/>
      <c r="J38" s="222"/>
      <c r="K38" s="222"/>
      <c r="L38" s="222"/>
      <c r="M38" s="222"/>
      <c r="N38" s="222"/>
      <c r="O38" s="222"/>
      <c r="P38" s="222"/>
      <c r="Q38" s="222"/>
      <c r="R38" s="222"/>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ageMargins left="0.32" right="0.28000000000000003" top="0.75" bottom="0.75" header="0.3" footer="0.3"/>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249977111117893"/>
  </sheetPr>
  <dimension ref="B1:V79"/>
  <sheetViews>
    <sheetView showGridLines="0" zoomScaleSheetLayoutView="70" workbookViewId="0">
      <selection activeCell="D19" sqref="D19"/>
    </sheetView>
  </sheetViews>
  <sheetFormatPr baseColWidth="10" defaultColWidth="9.1640625" defaultRowHeight="12" x14ac:dyDescent="0"/>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6" t="s">
        <v>1428</v>
      </c>
      <c r="D2" s="2027"/>
      <c r="E2" s="2027"/>
      <c r="F2" s="2027"/>
      <c r="G2" s="2027"/>
      <c r="H2" s="2027"/>
      <c r="I2" s="2027"/>
      <c r="J2" s="2027"/>
      <c r="K2" s="2027"/>
      <c r="L2" s="2027"/>
      <c r="M2" s="2027"/>
      <c r="N2" s="2027"/>
      <c r="O2" s="2027"/>
      <c r="P2" s="2027"/>
      <c r="Q2" s="2027"/>
      <c r="R2" s="2027"/>
      <c r="S2" s="2027"/>
      <c r="T2" s="2028"/>
      <c r="U2" s="62"/>
    </row>
    <row r="3" spans="2:21" ht="18" thickBot="1">
      <c r="B3" s="77"/>
      <c r="C3" s="2029" t="s">
        <v>1861</v>
      </c>
      <c r="D3" s="2030"/>
      <c r="E3" s="2030"/>
      <c r="F3" s="2030"/>
      <c r="G3" s="2030"/>
      <c r="H3" s="2030"/>
      <c r="I3" s="2030"/>
      <c r="J3" s="2030"/>
      <c r="K3" s="2030"/>
      <c r="L3" s="2030"/>
      <c r="M3" s="2030"/>
      <c r="N3" s="2030"/>
      <c r="O3" s="2030"/>
      <c r="P3" s="2030"/>
      <c r="Q3" s="2030"/>
      <c r="R3" s="2030"/>
      <c r="S3" s="2030"/>
      <c r="T3" s="2031"/>
      <c r="U3" s="62"/>
    </row>
    <row r="4" spans="2:21" ht="18" thickBot="1">
      <c r="B4" s="77"/>
      <c r="C4" s="275"/>
      <c r="D4" s="276"/>
      <c r="E4" s="276"/>
      <c r="F4" s="276"/>
      <c r="G4" s="276"/>
      <c r="H4" s="276"/>
      <c r="I4" s="276"/>
      <c r="J4" s="276"/>
      <c r="K4" s="276"/>
      <c r="L4" s="276"/>
      <c r="M4" s="276"/>
      <c r="N4" s="276"/>
      <c r="O4" s="276"/>
      <c r="P4" s="276"/>
      <c r="Q4" s="276"/>
      <c r="R4" s="276"/>
      <c r="S4" s="276"/>
      <c r="T4" s="277"/>
      <c r="U4" s="62"/>
    </row>
    <row r="5" spans="2:21" ht="14" thickBot="1">
      <c r="B5" s="77"/>
      <c r="C5" s="278"/>
      <c r="D5" s="274"/>
      <c r="E5" s="267"/>
      <c r="F5" s="771"/>
      <c r="G5" s="771"/>
      <c r="H5" s="771"/>
      <c r="I5" s="771"/>
      <c r="J5" s="771"/>
      <c r="K5" s="771"/>
      <c r="L5" s="769"/>
      <c r="M5" s="267"/>
      <c r="N5" s="267"/>
      <c r="O5" s="267"/>
      <c r="P5" s="267"/>
      <c r="Q5" s="268"/>
      <c r="R5" s="268"/>
      <c r="S5" s="269"/>
      <c r="T5" s="96"/>
      <c r="U5" s="62"/>
    </row>
    <row r="6" spans="2:21" ht="14" thickBot="1">
      <c r="B6" s="77"/>
      <c r="C6" s="345"/>
      <c r="D6" s="306"/>
      <c r="E6" s="44"/>
      <c r="F6" s="754" t="s">
        <v>487</v>
      </c>
      <c r="G6" s="772"/>
      <c r="H6" s="772"/>
      <c r="I6" s="772"/>
      <c r="J6" s="772"/>
      <c r="K6" s="772"/>
      <c r="L6" s="59"/>
      <c r="M6" s="44"/>
      <c r="N6" s="44"/>
      <c r="O6" s="44"/>
      <c r="P6" s="44"/>
      <c r="Q6" s="63"/>
      <c r="R6" s="63"/>
      <c r="S6" s="95"/>
      <c r="T6" s="279"/>
      <c r="U6" s="62"/>
    </row>
    <row r="7" spans="2:21" ht="14" thickBot="1">
      <c r="B7" s="62"/>
      <c r="C7" s="345"/>
      <c r="D7" s="303"/>
      <c r="E7" s="136"/>
      <c r="F7" s="754" t="s">
        <v>322</v>
      </c>
      <c r="G7" s="770"/>
      <c r="H7" s="770"/>
      <c r="I7" s="770"/>
      <c r="J7" s="770"/>
      <c r="K7" s="770"/>
      <c r="L7" s="770"/>
      <c r="M7" s="136"/>
      <c r="N7" s="136"/>
      <c r="O7" s="136"/>
      <c r="P7" s="136"/>
      <c r="Q7" s="136"/>
      <c r="R7" s="90"/>
      <c r="S7" s="270"/>
      <c r="T7" s="280"/>
      <c r="U7" s="137"/>
    </row>
    <row r="8" spans="2:21" ht="13" thickBot="1">
      <c r="B8" s="62"/>
      <c r="C8" s="281"/>
      <c r="D8" s="271"/>
      <c r="E8" s="272"/>
      <c r="F8" s="272"/>
      <c r="G8" s="272"/>
      <c r="H8" s="272"/>
      <c r="I8" s="272"/>
      <c r="J8" s="272"/>
      <c r="K8" s="272"/>
      <c r="L8" s="272"/>
      <c r="M8" s="272"/>
      <c r="N8" s="272"/>
      <c r="O8" s="272"/>
      <c r="P8" s="272"/>
      <c r="Q8" s="272"/>
      <c r="R8" s="272"/>
      <c r="S8" s="273"/>
      <c r="T8" s="282"/>
      <c r="U8" s="137"/>
    </row>
    <row r="9" spans="2:21" ht="13" thickBot="1">
      <c r="B9" s="137"/>
      <c r="C9" s="283"/>
      <c r="D9" s="207"/>
      <c r="E9" s="2032"/>
      <c r="F9" s="2032"/>
      <c r="G9" s="2032"/>
      <c r="H9" s="2032"/>
      <c r="I9" s="2032"/>
      <c r="J9" s="2032"/>
      <c r="K9" s="2032"/>
      <c r="L9" s="2032"/>
      <c r="M9" s="2032"/>
      <c r="N9" s="2032"/>
      <c r="O9" s="2032"/>
      <c r="P9" s="2032"/>
      <c r="Q9" s="2032"/>
      <c r="R9" s="2032"/>
      <c r="S9" s="2032"/>
      <c r="T9" s="2033"/>
      <c r="U9" s="137"/>
    </row>
    <row r="10" spans="2:21" ht="16" thickBot="1">
      <c r="B10" s="137"/>
      <c r="C10" s="345"/>
      <c r="D10" s="2017" t="s">
        <v>297</v>
      </c>
      <c r="E10" s="2018"/>
      <c r="F10" s="2018"/>
      <c r="G10" s="2018"/>
      <c r="H10" s="2018"/>
      <c r="I10" s="2018"/>
      <c r="J10" s="2018"/>
      <c r="K10" s="2018"/>
      <c r="L10" s="2018"/>
      <c r="M10" s="2018"/>
      <c r="N10" s="2018"/>
      <c r="O10" s="2018"/>
      <c r="P10" s="2018"/>
      <c r="Q10" s="2018"/>
      <c r="R10" s="2018"/>
      <c r="S10" s="2019"/>
      <c r="T10" s="285"/>
      <c r="U10" s="137"/>
    </row>
    <row r="11" spans="2:21">
      <c r="B11" s="137"/>
      <c r="C11" s="283"/>
      <c r="D11" s="207"/>
      <c r="E11" s="138"/>
      <c r="F11" s="138"/>
      <c r="G11" s="138"/>
      <c r="H11" s="138"/>
      <c r="I11" s="138"/>
      <c r="J11" s="138"/>
      <c r="K11" s="138"/>
      <c r="L11" s="138"/>
      <c r="M11" s="138"/>
      <c r="N11" s="138"/>
      <c r="O11" s="138"/>
      <c r="P11" s="138"/>
      <c r="Q11" s="138"/>
      <c r="R11" s="138"/>
      <c r="S11" s="138"/>
      <c r="T11" s="284"/>
      <c r="U11" s="137"/>
    </row>
    <row r="12" spans="2:21" ht="13" thickBot="1">
      <c r="B12" s="137"/>
      <c r="C12" s="286"/>
      <c r="D12" s="78" t="s">
        <v>298</v>
      </c>
      <c r="E12" s="138"/>
      <c r="F12" s="138"/>
      <c r="G12" s="138"/>
      <c r="H12" s="138"/>
      <c r="I12" s="138"/>
      <c r="J12" s="138"/>
      <c r="K12" s="138"/>
      <c r="L12" s="138"/>
      <c r="M12" s="138"/>
      <c r="N12" s="138"/>
      <c r="O12" s="138"/>
      <c r="P12" s="138"/>
      <c r="Q12" s="138"/>
      <c r="R12" s="138"/>
      <c r="S12" s="138"/>
      <c r="T12" s="287"/>
    </row>
    <row r="13" spans="2:21">
      <c r="B13" s="137"/>
      <c r="C13" s="286"/>
      <c r="D13" s="2023"/>
      <c r="E13" s="2025" t="s">
        <v>1028</v>
      </c>
      <c r="F13" s="2025"/>
      <c r="G13" s="2025"/>
      <c r="H13" s="2025"/>
      <c r="I13" s="2025"/>
      <c r="J13" s="2025"/>
      <c r="K13" s="2025"/>
      <c r="L13" s="2025"/>
      <c r="M13" s="2025"/>
      <c r="N13" s="2025"/>
      <c r="O13" s="2025"/>
      <c r="P13" s="2025"/>
      <c r="Q13" s="138"/>
      <c r="R13" s="138"/>
      <c r="S13" s="138"/>
      <c r="T13" s="287"/>
    </row>
    <row r="14" spans="2:21" ht="13" thickBot="1">
      <c r="B14" s="137"/>
      <c r="C14" s="286"/>
      <c r="D14" s="2024"/>
      <c r="E14" s="2025"/>
      <c r="F14" s="2025"/>
      <c r="G14" s="2025"/>
      <c r="H14" s="2025"/>
      <c r="I14" s="2025"/>
      <c r="J14" s="2025"/>
      <c r="K14" s="2025"/>
      <c r="L14" s="2025"/>
      <c r="M14" s="2025"/>
      <c r="N14" s="2025"/>
      <c r="O14" s="2025"/>
      <c r="P14" s="2025"/>
      <c r="Q14" s="138"/>
      <c r="R14" s="138"/>
      <c r="S14" s="138"/>
      <c r="T14" s="287"/>
    </row>
    <row r="15" spans="2:21" ht="14" thickBot="1">
      <c r="B15" s="137"/>
      <c r="C15" s="286"/>
      <c r="D15" s="138"/>
      <c r="E15" s="980"/>
      <c r="F15" s="980"/>
      <c r="G15" s="980"/>
      <c r="H15" s="980"/>
      <c r="I15" s="980"/>
      <c r="J15" s="980"/>
      <c r="K15" s="980"/>
      <c r="L15" s="980"/>
      <c r="M15" s="980"/>
      <c r="N15" s="980"/>
      <c r="O15" s="980"/>
      <c r="P15" s="980"/>
      <c r="Q15" s="138"/>
      <c r="R15" s="138"/>
      <c r="S15" s="138"/>
      <c r="T15" s="287"/>
    </row>
    <row r="16" spans="2:21" ht="14" thickBot="1">
      <c r="B16" s="137"/>
      <c r="C16" s="286"/>
      <c r="D16" s="846"/>
      <c r="E16" s="2020" t="s">
        <v>1029</v>
      </c>
      <c r="F16" s="2020"/>
      <c r="G16" s="2020"/>
      <c r="H16" s="2020"/>
      <c r="I16" s="2020"/>
      <c r="J16" s="2020"/>
      <c r="K16" s="2020"/>
      <c r="L16" s="2020"/>
      <c r="M16" s="2020"/>
      <c r="N16" s="2020"/>
      <c r="O16" s="2020"/>
      <c r="P16" s="2020"/>
      <c r="Q16" s="138"/>
      <c r="R16" s="138"/>
      <c r="S16" s="138"/>
      <c r="T16" s="287"/>
    </row>
    <row r="17" spans="2:22" ht="13">
      <c r="B17" s="137"/>
      <c r="C17" s="286"/>
      <c r="D17" s="138"/>
      <c r="E17" s="756"/>
      <c r="F17" s="756"/>
      <c r="G17" s="756"/>
      <c r="H17" s="756"/>
      <c r="I17" s="756"/>
      <c r="J17" s="756"/>
      <c r="K17" s="756"/>
      <c r="L17" s="756"/>
      <c r="M17" s="756"/>
      <c r="N17" s="756"/>
      <c r="O17" s="756"/>
      <c r="P17" s="756"/>
      <c r="Q17" s="138"/>
      <c r="R17" s="138"/>
      <c r="S17" s="138"/>
      <c r="T17" s="287"/>
    </row>
    <row r="18" spans="2:22" ht="14" thickBot="1">
      <c r="B18" s="137"/>
      <c r="C18" s="286"/>
      <c r="D18" s="78" t="s">
        <v>299</v>
      </c>
      <c r="E18" s="756"/>
      <c r="F18" s="756"/>
      <c r="G18" s="756"/>
      <c r="H18" s="756"/>
      <c r="I18" s="756"/>
      <c r="J18" s="756"/>
      <c r="K18" s="756"/>
      <c r="L18" s="756"/>
      <c r="M18" s="756"/>
      <c r="N18" s="756"/>
      <c r="O18" s="756"/>
      <c r="P18" s="756"/>
      <c r="Q18" s="138"/>
      <c r="R18" s="138"/>
      <c r="S18" s="138"/>
      <c r="T18" s="287"/>
    </row>
    <row r="19" spans="2:22" ht="29.25" customHeight="1" thickBot="1">
      <c r="B19" s="137"/>
      <c r="C19" s="286"/>
      <c r="D19" s="847"/>
      <c r="E19" s="2020" t="s">
        <v>1030</v>
      </c>
      <c r="F19" s="2020"/>
      <c r="G19" s="2020"/>
      <c r="H19" s="2020"/>
      <c r="I19" s="2020"/>
      <c r="J19" s="2020"/>
      <c r="K19" s="2020"/>
      <c r="L19" s="2020"/>
      <c r="M19" s="2020"/>
      <c r="N19" s="2020"/>
      <c r="O19" s="2020"/>
      <c r="P19" s="2020"/>
      <c r="Q19" s="138"/>
      <c r="R19" s="138"/>
      <c r="S19" s="138"/>
      <c r="T19" s="287"/>
    </row>
    <row r="20" spans="2:22" ht="14" thickBot="1">
      <c r="B20" s="137"/>
      <c r="C20" s="286"/>
      <c r="D20" s="138"/>
      <c r="E20" s="756"/>
      <c r="F20" s="756"/>
      <c r="G20" s="756"/>
      <c r="H20" s="756"/>
      <c r="I20" s="756"/>
      <c r="J20" s="756"/>
      <c r="K20" s="756"/>
      <c r="L20" s="756"/>
      <c r="M20" s="756"/>
      <c r="N20" s="756"/>
      <c r="O20" s="756"/>
      <c r="P20" s="756"/>
      <c r="Q20" s="138"/>
      <c r="R20" s="138"/>
      <c r="S20" s="138"/>
      <c r="T20" s="287"/>
    </row>
    <row r="21" spans="2:22" ht="14" thickBot="1">
      <c r="B21" s="137"/>
      <c r="C21" s="286"/>
      <c r="D21" s="847"/>
      <c r="E21" s="2020" t="s">
        <v>1031</v>
      </c>
      <c r="F21" s="2020"/>
      <c r="G21" s="2020"/>
      <c r="H21" s="2020"/>
      <c r="I21" s="2020"/>
      <c r="J21" s="2020"/>
      <c r="K21" s="2020"/>
      <c r="L21" s="2020"/>
      <c r="M21" s="2020"/>
      <c r="N21" s="2020"/>
      <c r="O21" s="2020"/>
      <c r="P21" s="2020"/>
      <c r="Q21" s="138"/>
      <c r="R21" s="138"/>
      <c r="S21" s="138"/>
      <c r="T21" s="287"/>
    </row>
    <row r="22" spans="2:22" ht="13" thickBot="1">
      <c r="B22" s="137"/>
      <c r="C22" s="286"/>
      <c r="D22" s="208"/>
      <c r="E22" s="138"/>
      <c r="F22" s="138"/>
      <c r="G22" s="138"/>
      <c r="H22" s="138"/>
      <c r="I22" s="138"/>
      <c r="J22" s="138"/>
      <c r="K22" s="138"/>
      <c r="L22" s="138"/>
      <c r="M22" s="138"/>
      <c r="N22" s="138"/>
      <c r="O22" s="138"/>
      <c r="P22" s="138"/>
      <c r="Q22" s="138"/>
      <c r="R22" s="138"/>
      <c r="S22" s="138"/>
      <c r="T22" s="284"/>
      <c r="U22" s="137"/>
    </row>
    <row r="23" spans="2:22" ht="16" thickBot="1">
      <c r="B23" s="137"/>
      <c r="C23" s="345"/>
      <c r="D23" s="2017" t="s">
        <v>300</v>
      </c>
      <c r="E23" s="2018"/>
      <c r="F23" s="2018"/>
      <c r="G23" s="2018"/>
      <c r="H23" s="2018"/>
      <c r="I23" s="2018"/>
      <c r="J23" s="2018"/>
      <c r="K23" s="2018"/>
      <c r="L23" s="2018"/>
      <c r="M23" s="2018"/>
      <c r="N23" s="2018"/>
      <c r="O23" s="2018"/>
      <c r="P23" s="2018"/>
      <c r="Q23" s="2018"/>
      <c r="R23" s="2018"/>
      <c r="S23" s="2019"/>
      <c r="T23" s="285"/>
      <c r="U23" s="137"/>
    </row>
    <row r="24" spans="2:22" ht="19.5" customHeight="1">
      <c r="B24" s="137"/>
      <c r="C24" s="288"/>
      <c r="D24" s="2022" t="s">
        <v>301</v>
      </c>
      <c r="E24" s="2022"/>
      <c r="F24" s="2022"/>
      <c r="G24" s="2022"/>
      <c r="H24" s="2022"/>
      <c r="I24" s="2022"/>
      <c r="J24" s="2022"/>
      <c r="K24" s="2022"/>
      <c r="L24" s="2022"/>
      <c r="M24" s="2022"/>
      <c r="N24" s="2022"/>
      <c r="O24" s="2022"/>
      <c r="P24" s="2022"/>
      <c r="Q24" s="2022"/>
      <c r="R24" s="2022"/>
      <c r="S24" s="2022"/>
      <c r="T24" s="289"/>
      <c r="U24" s="137"/>
    </row>
    <row r="25" spans="2:22" ht="20.25" customHeight="1">
      <c r="B25" s="137"/>
      <c r="C25" s="290"/>
      <c r="D25" s="1797"/>
      <c r="E25" s="1797"/>
      <c r="F25" s="1797"/>
      <c r="G25" s="1797"/>
      <c r="H25" s="1797"/>
      <c r="I25" s="1797"/>
      <c r="J25" s="1797"/>
      <c r="K25" s="1797"/>
      <c r="L25" s="1797"/>
      <c r="M25" s="1797"/>
      <c r="N25" s="1797"/>
      <c r="O25" s="1797"/>
      <c r="P25" s="1797"/>
      <c r="Q25" s="1797"/>
      <c r="R25" s="1797"/>
      <c r="S25" s="1797"/>
      <c r="T25" s="284"/>
      <c r="U25" s="137"/>
      <c r="V25" s="564"/>
    </row>
    <row r="26" spans="2:22" ht="14" thickBot="1">
      <c r="B26" s="137"/>
      <c r="C26" s="286"/>
      <c r="D26" s="754" t="s">
        <v>298</v>
      </c>
      <c r="E26" s="59"/>
      <c r="F26" s="755"/>
      <c r="G26" s="755"/>
      <c r="H26" s="755"/>
      <c r="I26" s="755"/>
      <c r="J26" s="755"/>
      <c r="K26" s="755"/>
      <c r="L26" s="755"/>
      <c r="M26" s="755"/>
      <c r="N26" s="755"/>
      <c r="O26" s="755"/>
      <c r="P26" s="755"/>
      <c r="Q26" s="755"/>
      <c r="R26" s="755"/>
      <c r="S26" s="755"/>
      <c r="T26" s="284"/>
      <c r="U26" s="137"/>
    </row>
    <row r="27" spans="2:22" ht="19.5" customHeight="1" thickBot="1">
      <c r="B27" s="137"/>
      <c r="C27" s="286"/>
      <c r="D27" s="848"/>
      <c r="E27" s="2021" t="s">
        <v>1021</v>
      </c>
      <c r="F27" s="2021"/>
      <c r="G27" s="2021"/>
      <c r="H27" s="2021"/>
      <c r="I27" s="2021"/>
      <c r="J27" s="2021"/>
      <c r="K27" s="2021"/>
      <c r="L27" s="2021"/>
      <c r="M27" s="2021"/>
      <c r="N27" s="2021"/>
      <c r="O27" s="2021"/>
      <c r="P27" s="2021"/>
      <c r="Q27" s="755"/>
      <c r="R27" s="755"/>
      <c r="S27" s="755"/>
      <c r="T27" s="287"/>
    </row>
    <row r="28" spans="2:22" ht="14" thickBot="1">
      <c r="B28" s="137"/>
      <c r="C28" s="286"/>
      <c r="D28" s="755"/>
      <c r="E28" s="2021"/>
      <c r="F28" s="2021"/>
      <c r="G28" s="2021"/>
      <c r="H28" s="2021"/>
      <c r="I28" s="2021"/>
      <c r="J28" s="2021"/>
      <c r="K28" s="2021"/>
      <c r="L28" s="2021"/>
      <c r="M28" s="2021"/>
      <c r="N28" s="2021"/>
      <c r="O28" s="2021"/>
      <c r="P28" s="2021"/>
      <c r="Q28" s="755"/>
      <c r="R28" s="755"/>
      <c r="S28" s="755"/>
      <c r="T28" s="287"/>
    </row>
    <row r="29" spans="2:22" ht="14" thickBot="1">
      <c r="B29" s="137"/>
      <c r="C29" s="286"/>
      <c r="D29" s="848"/>
      <c r="E29" s="2020" t="s">
        <v>1022</v>
      </c>
      <c r="F29" s="2020"/>
      <c r="G29" s="2020"/>
      <c r="H29" s="2020"/>
      <c r="I29" s="2020"/>
      <c r="J29" s="2020"/>
      <c r="K29" s="2020"/>
      <c r="L29" s="2020"/>
      <c r="M29" s="2020"/>
      <c r="N29" s="2020"/>
      <c r="O29" s="2020"/>
      <c r="P29" s="2020"/>
      <c r="Q29" s="755"/>
      <c r="R29" s="755"/>
      <c r="S29" s="755"/>
      <c r="T29" s="287"/>
    </row>
    <row r="30" spans="2:22" ht="14" thickBot="1">
      <c r="B30" s="137"/>
      <c r="C30" s="286"/>
      <c r="D30" s="755"/>
      <c r="E30" s="756"/>
      <c r="F30" s="756"/>
      <c r="G30" s="756"/>
      <c r="H30" s="756"/>
      <c r="I30" s="756"/>
      <c r="J30" s="756"/>
      <c r="K30" s="756"/>
      <c r="L30" s="756"/>
      <c r="M30" s="756"/>
      <c r="N30" s="756"/>
      <c r="O30" s="756"/>
      <c r="P30" s="756"/>
      <c r="Q30" s="755"/>
      <c r="R30" s="755"/>
      <c r="S30" s="755"/>
      <c r="T30" s="287"/>
    </row>
    <row r="31" spans="2:22" ht="14" thickBot="1">
      <c r="B31" s="137"/>
      <c r="C31" s="286"/>
      <c r="D31" s="848"/>
      <c r="E31" s="2020" t="s">
        <v>1023</v>
      </c>
      <c r="F31" s="2020"/>
      <c r="G31" s="2020"/>
      <c r="H31" s="2020"/>
      <c r="I31" s="2020"/>
      <c r="J31" s="2020"/>
      <c r="K31" s="2020"/>
      <c r="L31" s="2020"/>
      <c r="M31" s="2020"/>
      <c r="N31" s="2020"/>
      <c r="O31" s="2020"/>
      <c r="P31" s="2020"/>
      <c r="Q31" s="755"/>
      <c r="R31" s="755"/>
      <c r="S31" s="755"/>
      <c r="T31" s="287"/>
    </row>
    <row r="32" spans="2:22" ht="13">
      <c r="B32" s="137"/>
      <c r="C32" s="286"/>
      <c r="D32" s="755"/>
      <c r="E32" s="756"/>
      <c r="F32" s="756"/>
      <c r="G32" s="756"/>
      <c r="H32" s="756"/>
      <c r="I32" s="756"/>
      <c r="J32" s="756"/>
      <c r="K32" s="756"/>
      <c r="L32" s="756"/>
      <c r="M32" s="756"/>
      <c r="N32" s="756"/>
      <c r="O32" s="756"/>
      <c r="P32" s="756"/>
      <c r="Q32" s="755"/>
      <c r="R32" s="755"/>
      <c r="S32" s="755"/>
      <c r="T32" s="287"/>
    </row>
    <row r="33" spans="2:21" ht="14" thickBot="1">
      <c r="B33" s="137"/>
      <c r="C33" s="286"/>
      <c r="D33" s="754" t="s">
        <v>299</v>
      </c>
      <c r="E33" s="756"/>
      <c r="F33" s="756"/>
      <c r="G33" s="756"/>
      <c r="H33" s="756"/>
      <c r="I33" s="756"/>
      <c r="J33" s="756"/>
      <c r="K33" s="756"/>
      <c r="L33" s="756"/>
      <c r="M33" s="756"/>
      <c r="N33" s="756"/>
      <c r="O33" s="756"/>
      <c r="P33" s="756"/>
      <c r="Q33" s="755"/>
      <c r="R33" s="755"/>
      <c r="S33" s="755"/>
      <c r="T33" s="287"/>
    </row>
    <row r="34" spans="2:21" ht="14" thickBot="1">
      <c r="B34" s="137"/>
      <c r="C34" s="286"/>
      <c r="D34" s="849"/>
      <c r="E34" s="2020" t="s">
        <v>1024</v>
      </c>
      <c r="F34" s="2020"/>
      <c r="G34" s="2020"/>
      <c r="H34" s="2020"/>
      <c r="I34" s="2020"/>
      <c r="J34" s="2020"/>
      <c r="K34" s="2020"/>
      <c r="L34" s="2020"/>
      <c r="M34" s="2020"/>
      <c r="N34" s="2020"/>
      <c r="O34" s="2020"/>
      <c r="P34" s="2020"/>
      <c r="Q34" s="755"/>
      <c r="R34" s="755"/>
      <c r="S34" s="755"/>
      <c r="T34" s="287"/>
    </row>
    <row r="35" spans="2:21" ht="14" thickBot="1">
      <c r="B35" s="137"/>
      <c r="C35" s="286"/>
      <c r="D35" s="755"/>
      <c r="E35" s="756"/>
      <c r="F35" s="756"/>
      <c r="G35" s="756"/>
      <c r="H35" s="756"/>
      <c r="I35" s="756"/>
      <c r="J35" s="756"/>
      <c r="K35" s="756"/>
      <c r="L35" s="756"/>
      <c r="M35" s="756"/>
      <c r="N35" s="756"/>
      <c r="O35" s="756"/>
      <c r="P35" s="756"/>
      <c r="Q35" s="755"/>
      <c r="R35" s="755"/>
      <c r="S35" s="755"/>
      <c r="T35" s="287"/>
    </row>
    <row r="36" spans="2:21" ht="30" customHeight="1" thickBot="1">
      <c r="B36" s="137"/>
      <c r="C36" s="286"/>
      <c r="D36" s="849"/>
      <c r="E36" s="2020" t="s">
        <v>1025</v>
      </c>
      <c r="F36" s="2020"/>
      <c r="G36" s="2020"/>
      <c r="H36" s="2020"/>
      <c r="I36" s="2020"/>
      <c r="J36" s="2020"/>
      <c r="K36" s="2020"/>
      <c r="L36" s="2020"/>
      <c r="M36" s="2020"/>
      <c r="N36" s="2020"/>
      <c r="O36" s="2020"/>
      <c r="P36" s="2020"/>
      <c r="Q36" s="755"/>
      <c r="R36" s="755"/>
      <c r="S36" s="755"/>
      <c r="T36" s="287"/>
    </row>
    <row r="37" spans="2:21" ht="14" thickBot="1">
      <c r="B37" s="137"/>
      <c r="C37" s="286"/>
      <c r="D37" s="755"/>
      <c r="E37" s="756"/>
      <c r="F37" s="756"/>
      <c r="G37" s="756"/>
      <c r="H37" s="756"/>
      <c r="I37" s="756"/>
      <c r="J37" s="756"/>
      <c r="K37" s="756"/>
      <c r="L37" s="756"/>
      <c r="M37" s="756"/>
      <c r="N37" s="756"/>
      <c r="O37" s="756"/>
      <c r="P37" s="756"/>
      <c r="Q37" s="755"/>
      <c r="R37" s="755"/>
      <c r="S37" s="755"/>
      <c r="T37" s="287"/>
    </row>
    <row r="38" spans="2:21" ht="36.75" customHeight="1" thickBot="1">
      <c r="B38" s="137"/>
      <c r="C38" s="286"/>
      <c r="D38" s="849"/>
      <c r="E38" s="2020" t="s">
        <v>1026</v>
      </c>
      <c r="F38" s="2020"/>
      <c r="G38" s="2020"/>
      <c r="H38" s="2020"/>
      <c r="I38" s="2020"/>
      <c r="J38" s="2020"/>
      <c r="K38" s="2020"/>
      <c r="L38" s="2020"/>
      <c r="M38" s="2020"/>
      <c r="N38" s="2020"/>
      <c r="O38" s="2020"/>
      <c r="P38" s="2020"/>
      <c r="Q38" s="755"/>
      <c r="R38" s="755"/>
      <c r="S38" s="755"/>
      <c r="T38" s="287"/>
    </row>
    <row r="39" spans="2:21" ht="14" thickBot="1">
      <c r="B39" s="137"/>
      <c r="C39" s="286"/>
      <c r="D39" s="755"/>
      <c r="E39" s="756"/>
      <c r="F39" s="756"/>
      <c r="G39" s="756"/>
      <c r="H39" s="756"/>
      <c r="I39" s="756"/>
      <c r="J39" s="756"/>
      <c r="K39" s="756"/>
      <c r="L39" s="756"/>
      <c r="M39" s="756"/>
      <c r="N39" s="756"/>
      <c r="O39" s="756"/>
      <c r="P39" s="756"/>
      <c r="Q39" s="755"/>
      <c r="R39" s="755"/>
      <c r="S39" s="755"/>
      <c r="T39" s="287"/>
    </row>
    <row r="40" spans="2:21" ht="14" thickBot="1">
      <c r="B40" s="137"/>
      <c r="C40" s="286"/>
      <c r="D40" s="849"/>
      <c r="E40" s="2020" t="s">
        <v>1027</v>
      </c>
      <c r="F40" s="2020"/>
      <c r="G40" s="2020"/>
      <c r="H40" s="2020"/>
      <c r="I40" s="2020"/>
      <c r="J40" s="2020"/>
      <c r="K40" s="2020"/>
      <c r="L40" s="2020"/>
      <c r="M40" s="2020"/>
      <c r="N40" s="2020"/>
      <c r="O40" s="2020"/>
      <c r="P40" s="2020"/>
      <c r="Q40" s="755"/>
      <c r="R40" s="755"/>
      <c r="S40" s="755"/>
      <c r="T40" s="287"/>
    </row>
    <row r="41" spans="2:21" ht="13" thickBot="1">
      <c r="B41" s="137"/>
      <c r="C41" s="283"/>
      <c r="D41" s="207"/>
      <c r="E41" s="138"/>
      <c r="F41" s="138"/>
      <c r="G41" s="138"/>
      <c r="H41" s="138"/>
      <c r="I41" s="138"/>
      <c r="J41" s="138"/>
      <c r="K41" s="138"/>
      <c r="L41" s="138"/>
      <c r="M41" s="138"/>
      <c r="N41" s="138"/>
      <c r="O41" s="138"/>
      <c r="P41" s="138"/>
      <c r="Q41" s="138"/>
      <c r="R41" s="138"/>
      <c r="S41" s="138"/>
      <c r="T41" s="284"/>
      <c r="U41" s="137"/>
    </row>
    <row r="42" spans="2:21" ht="16" thickBot="1">
      <c r="B42" s="137"/>
      <c r="C42" s="291"/>
      <c r="D42" s="2034" t="s">
        <v>302</v>
      </c>
      <c r="E42" s="2035"/>
      <c r="F42" s="2035"/>
      <c r="G42" s="2035"/>
      <c r="H42" s="2035"/>
      <c r="I42" s="2035"/>
      <c r="J42" s="2035"/>
      <c r="K42" s="2035"/>
      <c r="L42" s="2035"/>
      <c r="M42" s="2035"/>
      <c r="N42" s="2035"/>
      <c r="O42" s="2035"/>
      <c r="P42" s="2035"/>
      <c r="Q42" s="2035"/>
      <c r="R42" s="2035"/>
      <c r="S42" s="2036"/>
      <c r="T42" s="292"/>
      <c r="U42" s="137"/>
    </row>
    <row r="43" spans="2:21" ht="33" customHeight="1">
      <c r="B43" s="137"/>
      <c r="C43" s="293"/>
      <c r="D43" s="2037" t="s">
        <v>1015</v>
      </c>
      <c r="E43" s="2037"/>
      <c r="F43" s="2037"/>
      <c r="G43" s="2037"/>
      <c r="H43" s="2037"/>
      <c r="I43" s="2037"/>
      <c r="J43" s="2037"/>
      <c r="K43" s="2037"/>
      <c r="L43" s="2037"/>
      <c r="M43" s="2037"/>
      <c r="N43" s="2037"/>
      <c r="O43" s="2037"/>
      <c r="P43" s="2037"/>
      <c r="Q43" s="2037"/>
      <c r="R43" s="2037"/>
      <c r="S43" s="2037"/>
      <c r="T43" s="294"/>
      <c r="U43" s="137"/>
    </row>
    <row r="44" spans="2:21" ht="14" thickBot="1">
      <c r="B44" s="137"/>
      <c r="C44" s="286"/>
      <c r="D44" s="754" t="s">
        <v>298</v>
      </c>
      <c r="E44" s="59"/>
      <c r="F44" s="756"/>
      <c r="G44" s="756"/>
      <c r="H44" s="756"/>
      <c r="I44" s="756"/>
      <c r="J44" s="756"/>
      <c r="K44" s="756"/>
      <c r="L44" s="756"/>
      <c r="M44" s="756"/>
      <c r="N44" s="756"/>
      <c r="O44" s="756"/>
      <c r="P44" s="756"/>
      <c r="Q44" s="756"/>
      <c r="R44" s="756"/>
      <c r="S44" s="756"/>
      <c r="T44" s="295"/>
      <c r="U44" s="137"/>
    </row>
    <row r="45" spans="2:21" ht="12.75" customHeight="1">
      <c r="B45" s="137"/>
      <c r="C45" s="345"/>
      <c r="D45" s="2040"/>
      <c r="E45" s="2020" t="s">
        <v>1020</v>
      </c>
      <c r="F45" s="2020"/>
      <c r="G45" s="2020"/>
      <c r="H45" s="2020"/>
      <c r="I45" s="2020"/>
      <c r="J45" s="2020"/>
      <c r="K45" s="2020"/>
      <c r="L45" s="2020"/>
      <c r="M45" s="2020"/>
      <c r="N45" s="2020"/>
      <c r="O45" s="2020"/>
      <c r="P45" s="2020"/>
      <c r="Q45" s="2020"/>
      <c r="R45" s="2020"/>
      <c r="S45" s="2020"/>
      <c r="T45" s="295"/>
      <c r="U45" s="137"/>
    </row>
    <row r="46" spans="2:21" ht="13" thickBot="1">
      <c r="B46" s="137"/>
      <c r="C46" s="139"/>
      <c r="D46" s="2041"/>
      <c r="E46" s="2020"/>
      <c r="F46" s="2020"/>
      <c r="G46" s="2020"/>
      <c r="H46" s="2020"/>
      <c r="I46" s="2020"/>
      <c r="J46" s="2020"/>
      <c r="K46" s="2020"/>
      <c r="L46" s="2020"/>
      <c r="M46" s="2020"/>
      <c r="N46" s="2020"/>
      <c r="O46" s="2020"/>
      <c r="P46" s="2020"/>
      <c r="Q46" s="2020"/>
      <c r="R46" s="2020"/>
      <c r="S46" s="2020"/>
      <c r="T46" s="295"/>
      <c r="U46" s="137"/>
    </row>
    <row r="47" spans="2:21" ht="13">
      <c r="B47" s="137"/>
      <c r="C47" s="139"/>
      <c r="D47" s="757"/>
      <c r="E47" s="2020"/>
      <c r="F47" s="2020"/>
      <c r="G47" s="2020"/>
      <c r="H47" s="2020"/>
      <c r="I47" s="2020"/>
      <c r="J47" s="2020"/>
      <c r="K47" s="2020"/>
      <c r="L47" s="2020"/>
      <c r="M47" s="2020"/>
      <c r="N47" s="2020"/>
      <c r="O47" s="2020"/>
      <c r="P47" s="2020"/>
      <c r="Q47" s="2020"/>
      <c r="R47" s="2020"/>
      <c r="S47" s="2020"/>
      <c r="T47" s="295"/>
      <c r="U47" s="137"/>
    </row>
    <row r="48" spans="2:21" ht="13">
      <c r="B48" s="137"/>
      <c r="C48" s="286"/>
      <c r="D48" s="754" t="s">
        <v>299</v>
      </c>
      <c r="E48" s="2020"/>
      <c r="F48" s="2020"/>
      <c r="G48" s="2020"/>
      <c r="H48" s="2020"/>
      <c r="I48" s="2020"/>
      <c r="J48" s="2020"/>
      <c r="K48" s="2020"/>
      <c r="L48" s="2020"/>
      <c r="M48" s="2020"/>
      <c r="N48" s="2020"/>
      <c r="O48" s="2020"/>
      <c r="P48" s="2020"/>
      <c r="Q48" s="2020"/>
      <c r="R48" s="2020"/>
      <c r="S48" s="2020"/>
      <c r="T48" s="287"/>
    </row>
    <row r="49" spans="2:20" ht="13">
      <c r="B49" s="137"/>
      <c r="C49" s="286"/>
      <c r="D49" s="758" t="s">
        <v>1017</v>
      </c>
      <c r="E49" s="354"/>
      <c r="F49" s="354"/>
      <c r="G49" s="354"/>
      <c r="H49" s="354"/>
      <c r="I49" s="354"/>
      <c r="J49" s="354"/>
      <c r="K49" s="354"/>
      <c r="L49" s="354"/>
      <c r="M49" s="354"/>
      <c r="N49" s="354"/>
      <c r="O49" s="354"/>
      <c r="P49" s="354"/>
      <c r="Q49" s="354"/>
      <c r="R49" s="354"/>
      <c r="S49" s="354"/>
      <c r="T49" s="287"/>
    </row>
    <row r="50" spans="2:20" ht="40" thickBot="1">
      <c r="B50" s="137"/>
      <c r="C50" s="286"/>
      <c r="D50" s="756" t="s">
        <v>303</v>
      </c>
      <c r="E50" s="354" t="s">
        <v>304</v>
      </c>
      <c r="F50" s="354" t="s">
        <v>305</v>
      </c>
      <c r="G50" s="354"/>
      <c r="H50" s="354"/>
      <c r="I50" s="354"/>
      <c r="J50" s="354"/>
      <c r="K50" s="354"/>
      <c r="L50" s="354"/>
      <c r="M50" s="354"/>
      <c r="N50" s="354"/>
      <c r="O50" s="354"/>
      <c r="P50" s="354"/>
      <c r="Q50" s="354"/>
      <c r="R50" s="354"/>
      <c r="S50" s="354"/>
      <c r="T50" s="287"/>
    </row>
    <row r="51" spans="2:20" ht="14" thickBot="1">
      <c r="B51" s="137"/>
      <c r="C51" s="286"/>
      <c r="D51" s="848"/>
      <c r="E51" s="848"/>
      <c r="F51" s="848"/>
      <c r="G51" s="759" t="s">
        <v>306</v>
      </c>
      <c r="H51" s="354"/>
      <c r="I51" s="354"/>
      <c r="J51" s="354"/>
      <c r="K51" s="354"/>
      <c r="L51" s="354"/>
      <c r="M51" s="354"/>
      <c r="N51" s="354"/>
      <c r="O51" s="354"/>
      <c r="P51" s="354"/>
      <c r="Q51" s="756"/>
      <c r="R51" s="756"/>
      <c r="S51" s="756"/>
      <c r="T51" s="287"/>
    </row>
    <row r="52" spans="2:20" ht="14" thickBot="1">
      <c r="B52" s="137"/>
      <c r="C52" s="286"/>
      <c r="D52" s="848"/>
      <c r="E52" s="848"/>
      <c r="F52" s="848"/>
      <c r="G52" s="760" t="s">
        <v>307</v>
      </c>
      <c r="H52" s="354"/>
      <c r="I52" s="354"/>
      <c r="J52" s="354"/>
      <c r="K52" s="354"/>
      <c r="L52" s="354"/>
      <c r="M52" s="354"/>
      <c r="N52" s="354"/>
      <c r="O52" s="354"/>
      <c r="P52" s="354"/>
      <c r="Q52" s="756"/>
      <c r="R52" s="756"/>
      <c r="S52" s="756"/>
      <c r="T52" s="287"/>
    </row>
    <row r="53" spans="2:20" ht="14" thickBot="1">
      <c r="B53" s="137"/>
      <c r="C53" s="286"/>
      <c r="D53" s="848"/>
      <c r="E53" s="848"/>
      <c r="F53" s="848"/>
      <c r="G53" s="760" t="s">
        <v>308</v>
      </c>
      <c r="H53" s="354"/>
      <c r="I53" s="354"/>
      <c r="J53" s="354"/>
      <c r="K53" s="354"/>
      <c r="L53" s="354"/>
      <c r="M53" s="354"/>
      <c r="N53" s="354"/>
      <c r="O53" s="354"/>
      <c r="P53" s="354"/>
      <c r="Q53" s="756"/>
      <c r="R53" s="756"/>
      <c r="S53" s="756"/>
      <c r="T53" s="287"/>
    </row>
    <row r="54" spans="2:20" ht="13">
      <c r="B54" s="137"/>
      <c r="C54" s="296"/>
      <c r="D54" s="755"/>
      <c r="E54" s="755"/>
      <c r="F54" s="755"/>
      <c r="G54" s="756"/>
      <c r="H54" s="761"/>
      <c r="I54" s="761"/>
      <c r="J54" s="761"/>
      <c r="K54" s="761"/>
      <c r="L54" s="761"/>
      <c r="M54" s="761"/>
      <c r="N54" s="761"/>
      <c r="O54" s="761"/>
      <c r="P54" s="761"/>
      <c r="Q54" s="756"/>
      <c r="R54" s="756"/>
      <c r="S54" s="755"/>
      <c r="T54" s="287"/>
    </row>
    <row r="55" spans="2:20" ht="23.25" customHeight="1">
      <c r="B55" s="137"/>
      <c r="C55" s="296"/>
      <c r="D55" s="758" t="s">
        <v>1016</v>
      </c>
      <c r="E55" s="755"/>
      <c r="F55" s="755"/>
      <c r="G55" s="756"/>
      <c r="H55" s="756"/>
      <c r="I55" s="756"/>
      <c r="J55" s="756"/>
      <c r="K55" s="756"/>
      <c r="L55" s="756"/>
      <c r="M55" s="756"/>
      <c r="N55" s="756"/>
      <c r="O55" s="756"/>
      <c r="P55" s="756"/>
      <c r="Q55" s="756"/>
      <c r="R55" s="756"/>
      <c r="S55" s="755"/>
      <c r="T55" s="287"/>
    </row>
    <row r="56" spans="2:20" ht="83.25" customHeight="1" thickBot="1">
      <c r="B56" s="137"/>
      <c r="C56" s="296"/>
      <c r="D56" s="2039" t="s">
        <v>1014</v>
      </c>
      <c r="E56" s="2039"/>
      <c r="F56" s="2039"/>
      <c r="G56" s="2039"/>
      <c r="H56" s="2044" t="s">
        <v>1013</v>
      </c>
      <c r="I56" s="2044"/>
      <c r="J56" s="2044"/>
      <c r="K56" s="2044"/>
      <c r="L56" s="768"/>
      <c r="M56" s="756"/>
      <c r="O56" s="756"/>
      <c r="P56" s="756"/>
      <c r="Q56" s="756"/>
      <c r="R56" s="756"/>
      <c r="S56" s="755"/>
      <c r="T56" s="287"/>
    </row>
    <row r="57" spans="2:20" ht="21" customHeight="1" thickBot="1">
      <c r="B57" s="62"/>
      <c r="C57" s="297"/>
      <c r="D57" s="1968"/>
      <c r="E57" s="2038"/>
      <c r="F57" s="2038"/>
      <c r="G57" s="1969"/>
      <c r="H57" s="1968"/>
      <c r="I57" s="2038"/>
      <c r="J57" s="2038"/>
      <c r="K57" s="1969"/>
      <c r="L57" s="759" t="s">
        <v>306</v>
      </c>
      <c r="M57" s="756"/>
      <c r="O57" s="59"/>
      <c r="P57" s="59"/>
      <c r="Q57" s="756"/>
      <c r="R57" s="756"/>
      <c r="S57" s="756"/>
      <c r="T57" s="295"/>
    </row>
    <row r="58" spans="2:20" ht="14" thickBot="1">
      <c r="B58" s="62"/>
      <c r="C58" s="297"/>
      <c r="D58" s="1968"/>
      <c r="E58" s="2038"/>
      <c r="F58" s="2038"/>
      <c r="G58" s="1969"/>
      <c r="H58" s="1968"/>
      <c r="I58" s="2038"/>
      <c r="J58" s="2038"/>
      <c r="K58" s="1969"/>
      <c r="L58" s="760" t="s">
        <v>307</v>
      </c>
      <c r="M58" s="756"/>
      <c r="O58" s="59"/>
      <c r="P58" s="59"/>
      <c r="Q58" s="756"/>
      <c r="R58" s="756"/>
      <c r="S58" s="756"/>
      <c r="T58" s="295"/>
    </row>
    <row r="59" spans="2:20" ht="19.5" customHeight="1" thickBot="1">
      <c r="B59" s="62"/>
      <c r="C59" s="297"/>
      <c r="D59" s="1968"/>
      <c r="E59" s="2038"/>
      <c r="F59" s="2038"/>
      <c r="G59" s="1969"/>
      <c r="H59" s="1968"/>
      <c r="I59" s="2038"/>
      <c r="J59" s="2038"/>
      <c r="K59" s="1969"/>
      <c r="L59" s="2045" t="s">
        <v>308</v>
      </c>
      <c r="M59" s="2020"/>
      <c r="O59" s="59"/>
      <c r="P59" s="59"/>
      <c r="Q59" s="762"/>
      <c r="R59" s="762"/>
      <c r="S59" s="756"/>
      <c r="T59" s="295"/>
    </row>
    <row r="60" spans="2:20" ht="14" thickBot="1">
      <c r="B60" s="62"/>
      <c r="C60" s="297"/>
      <c r="D60" s="765"/>
      <c r="E60" s="765"/>
      <c r="F60" s="827"/>
      <c r="G60" s="827"/>
      <c r="H60" s="827"/>
      <c r="I60" s="765"/>
      <c r="J60" s="827"/>
      <c r="K60" s="827"/>
      <c r="L60" s="827"/>
      <c r="M60" s="756"/>
      <c r="N60" s="762"/>
      <c r="O60" s="59"/>
      <c r="P60" s="59"/>
      <c r="Q60" s="762"/>
      <c r="R60" s="762"/>
      <c r="S60" s="756"/>
      <c r="T60" s="295"/>
    </row>
    <row r="61" spans="2:20" ht="18" customHeight="1" thickBot="1">
      <c r="B61" s="62"/>
      <c r="C61" s="297"/>
      <c r="D61" s="1054"/>
      <c r="E61" s="2020" t="s">
        <v>1305</v>
      </c>
      <c r="F61" s="2020"/>
      <c r="G61" s="2020"/>
      <c r="H61" s="2020"/>
      <c r="I61" s="2020"/>
      <c r="J61" s="2020"/>
      <c r="K61" s="2020"/>
      <c r="L61" s="2020"/>
      <c r="M61" s="756"/>
      <c r="N61" s="762"/>
      <c r="O61" s="59"/>
      <c r="P61" s="59"/>
      <c r="Q61" s="762"/>
      <c r="R61" s="762"/>
      <c r="S61" s="756"/>
      <c r="T61" s="295"/>
    </row>
    <row r="62" spans="2:20" ht="13">
      <c r="B62" s="62"/>
      <c r="C62" s="297"/>
      <c r="D62" s="765"/>
      <c r="E62" s="765"/>
      <c r="F62" s="827"/>
      <c r="G62" s="827"/>
      <c r="H62" s="827"/>
      <c r="I62" s="765"/>
      <c r="J62" s="827"/>
      <c r="K62" s="827"/>
      <c r="L62" s="827"/>
      <c r="M62" s="756"/>
      <c r="N62" s="762"/>
      <c r="O62" s="59"/>
      <c r="P62" s="59"/>
      <c r="Q62" s="762"/>
      <c r="R62" s="762"/>
      <c r="S62" s="756"/>
      <c r="T62" s="295"/>
    </row>
    <row r="63" spans="2:20" ht="14" thickBot="1">
      <c r="B63" s="62"/>
      <c r="C63" s="297"/>
      <c r="D63" s="756"/>
      <c r="E63" s="756"/>
      <c r="F63" s="756"/>
      <c r="G63" s="756"/>
      <c r="H63" s="756"/>
      <c r="I63" s="756"/>
      <c r="J63" s="756"/>
      <c r="K63" s="756"/>
      <c r="L63" s="756"/>
      <c r="M63" s="756"/>
      <c r="N63" s="756"/>
      <c r="O63" s="756"/>
      <c r="P63" s="756"/>
      <c r="Q63" s="756"/>
      <c r="R63" s="756"/>
      <c r="S63" s="756"/>
      <c r="T63" s="287"/>
    </row>
    <row r="64" spans="2:20" ht="14" thickBot="1">
      <c r="B64" s="62"/>
      <c r="C64" s="297"/>
      <c r="D64" s="763" t="s">
        <v>1019</v>
      </c>
      <c r="E64" s="756"/>
      <c r="F64" s="756"/>
      <c r="G64" s="59"/>
      <c r="H64" s="849"/>
      <c r="I64" s="759" t="s">
        <v>309</v>
      </c>
      <c r="J64" s="756"/>
      <c r="K64" s="756"/>
      <c r="L64" s="756"/>
      <c r="M64" s="756"/>
      <c r="N64" s="756"/>
      <c r="O64" s="756"/>
      <c r="P64" s="756"/>
      <c r="Q64" s="756"/>
      <c r="R64" s="756"/>
      <c r="S64" s="756"/>
      <c r="T64" s="287"/>
    </row>
    <row r="65" spans="2:21" ht="14" thickBot="1">
      <c r="B65" s="62"/>
      <c r="C65" s="297"/>
      <c r="D65" s="763" t="s">
        <v>310</v>
      </c>
      <c r="E65" s="756"/>
      <c r="F65" s="756"/>
      <c r="G65" s="59"/>
      <c r="H65" s="764" t="s">
        <v>311</v>
      </c>
      <c r="I65" s="764" t="s">
        <v>312</v>
      </c>
      <c r="J65" s="756" t="s">
        <v>313</v>
      </c>
      <c r="K65" s="756" t="s">
        <v>314</v>
      </c>
      <c r="L65" s="756"/>
      <c r="M65" s="756"/>
      <c r="N65" s="756"/>
      <c r="O65" s="756"/>
      <c r="P65" s="756"/>
      <c r="Q65" s="756"/>
      <c r="R65" s="756"/>
      <c r="S65" s="756"/>
      <c r="T65" s="287"/>
    </row>
    <row r="66" spans="2:21" ht="14" thickBot="1">
      <c r="B66" s="62"/>
      <c r="C66" s="297"/>
      <c r="D66" s="763" t="s">
        <v>315</v>
      </c>
      <c r="E66" s="756"/>
      <c r="F66" s="756"/>
      <c r="G66" s="756"/>
      <c r="H66" s="849"/>
      <c r="I66" s="849"/>
      <c r="J66" s="849"/>
      <c r="K66" s="849"/>
      <c r="L66" s="763" t="s">
        <v>316</v>
      </c>
      <c r="M66" s="756"/>
      <c r="N66" s="756"/>
      <c r="O66" s="756"/>
      <c r="P66" s="756"/>
      <c r="Q66" s="756"/>
      <c r="R66" s="756"/>
      <c r="S66" s="756"/>
      <c r="T66" s="287"/>
    </row>
    <row r="67" spans="2:21" ht="13">
      <c r="B67" s="62"/>
      <c r="C67" s="297"/>
      <c r="D67" s="756"/>
      <c r="E67" s="756"/>
      <c r="F67" s="756"/>
      <c r="G67" s="756"/>
      <c r="H67" s="756"/>
      <c r="I67" s="756"/>
      <c r="J67" s="756"/>
      <c r="K67" s="756"/>
      <c r="L67" s="756"/>
      <c r="M67" s="756"/>
      <c r="N67" s="756"/>
      <c r="O67" s="756"/>
      <c r="P67" s="756"/>
      <c r="Q67" s="756"/>
      <c r="R67" s="756"/>
      <c r="S67" s="756"/>
      <c r="T67" s="287"/>
    </row>
    <row r="68" spans="2:21" ht="13">
      <c r="B68" s="62"/>
      <c r="C68" s="297"/>
      <c r="D68" s="758" t="s">
        <v>1018</v>
      </c>
      <c r="E68" s="756"/>
      <c r="F68" s="756"/>
      <c r="G68" s="756"/>
      <c r="H68" s="756"/>
      <c r="I68" s="756"/>
      <c r="J68" s="756"/>
      <c r="K68" s="756"/>
      <c r="L68" s="756"/>
      <c r="M68" s="756"/>
      <c r="N68" s="756"/>
      <c r="O68" s="756"/>
      <c r="P68" s="756"/>
      <c r="Q68" s="756"/>
      <c r="R68" s="756"/>
      <c r="S68" s="756"/>
      <c r="T68" s="287"/>
    </row>
    <row r="69" spans="2:21" ht="14" thickBot="1">
      <c r="B69" s="62"/>
      <c r="C69" s="298"/>
      <c r="D69" s="756" t="s">
        <v>317</v>
      </c>
      <c r="E69" s="756"/>
      <c r="F69" s="756"/>
      <c r="G69" s="756"/>
      <c r="H69" s="756"/>
      <c r="I69" s="756"/>
      <c r="J69" s="756"/>
      <c r="K69" s="756"/>
      <c r="L69" s="756"/>
      <c r="M69" s="756"/>
      <c r="N69" s="756"/>
      <c r="O69" s="756"/>
      <c r="P69" s="766"/>
      <c r="Q69" s="59"/>
      <c r="R69" s="59"/>
      <c r="S69" s="59"/>
      <c r="T69" s="96"/>
    </row>
    <row r="70" spans="2:21" ht="13.5" customHeight="1" thickBot="1">
      <c r="B70" s="62"/>
      <c r="C70" s="345"/>
      <c r="D70" s="767" t="s">
        <v>318</v>
      </c>
      <c r="E70" s="850"/>
      <c r="F70" s="2020" t="s">
        <v>319</v>
      </c>
      <c r="G70" s="2020"/>
      <c r="H70" s="2020"/>
      <c r="I70" s="2020"/>
      <c r="J70" s="2020"/>
      <c r="K70" s="2020"/>
      <c r="L70" s="2020"/>
      <c r="M70" s="2020"/>
      <c r="N70" s="2020"/>
      <c r="O70" s="2020"/>
      <c r="P70" s="2020"/>
      <c r="Q70" s="756"/>
      <c r="R70" s="756"/>
      <c r="S70" s="766"/>
      <c r="T70" s="96"/>
    </row>
    <row r="71" spans="2:21" ht="13.5" customHeight="1" thickBot="1">
      <c r="B71" s="62"/>
      <c r="C71" s="345"/>
      <c r="D71" s="767" t="s">
        <v>320</v>
      </c>
      <c r="E71" s="851"/>
      <c r="F71" s="2020"/>
      <c r="G71" s="2020"/>
      <c r="H71" s="2020"/>
      <c r="I71" s="2020"/>
      <c r="J71" s="2020"/>
      <c r="K71" s="2020"/>
      <c r="L71" s="2020"/>
      <c r="M71" s="2020"/>
      <c r="N71" s="2020"/>
      <c r="O71" s="2020"/>
      <c r="P71" s="2020"/>
      <c r="Q71" s="756"/>
      <c r="R71" s="756"/>
      <c r="S71" s="766"/>
      <c r="T71" s="96"/>
    </row>
    <row r="72" spans="2:21" ht="54.75" customHeight="1">
      <c r="B72" s="62"/>
      <c r="C72" s="345"/>
      <c r="D72" s="767" t="s">
        <v>321</v>
      </c>
      <c r="E72" s="2042"/>
      <c r="F72" s="756"/>
      <c r="G72" s="756"/>
      <c r="H72" s="756"/>
      <c r="I72" s="756"/>
      <c r="J72" s="756"/>
      <c r="K72" s="756"/>
      <c r="L72" s="756"/>
      <c r="M72" s="756"/>
      <c r="N72" s="756"/>
      <c r="O72" s="756"/>
      <c r="P72" s="756"/>
      <c r="Q72" s="756"/>
      <c r="R72" s="756"/>
      <c r="S72" s="766"/>
      <c r="T72" s="96"/>
    </row>
    <row r="73" spans="2:21" ht="9.75" customHeight="1" thickBot="1">
      <c r="B73" s="62"/>
      <c r="C73" s="299"/>
      <c r="D73" s="767"/>
      <c r="E73" s="2043"/>
      <c r="F73" s="756"/>
      <c r="G73" s="756"/>
      <c r="H73" s="756"/>
      <c r="I73" s="756"/>
      <c r="J73" s="756"/>
      <c r="K73" s="756"/>
      <c r="L73" s="756"/>
      <c r="M73" s="756"/>
      <c r="N73" s="756"/>
      <c r="O73" s="756"/>
      <c r="P73" s="756"/>
      <c r="Q73" s="756"/>
      <c r="R73" s="756"/>
      <c r="S73" s="766"/>
      <c r="T73" s="96"/>
    </row>
    <row r="74" spans="2:21">
      <c r="B74" s="62"/>
      <c r="C74" s="300"/>
      <c r="D74" s="165"/>
      <c r="E74" s="165"/>
      <c r="F74" s="165"/>
      <c r="G74" s="209"/>
      <c r="H74" s="166"/>
      <c r="I74" s="166"/>
      <c r="J74" s="166"/>
      <c r="K74" s="166"/>
      <c r="L74" s="166"/>
      <c r="M74" s="166"/>
      <c r="N74" s="166"/>
      <c r="O74" s="166"/>
      <c r="P74" s="166"/>
      <c r="Q74" s="166"/>
      <c r="R74" s="166"/>
      <c r="S74" s="166"/>
      <c r="T74" s="295"/>
      <c r="U74" s="137"/>
    </row>
    <row r="75" spans="2:21" s="142" customFormat="1" ht="13" thickBot="1">
      <c r="B75" s="140"/>
      <c r="C75" s="645"/>
      <c r="D75" s="646"/>
      <c r="E75" s="646"/>
      <c r="F75" s="646"/>
      <c r="G75" s="647"/>
      <c r="H75" s="301"/>
      <c r="I75" s="301"/>
      <c r="J75" s="301"/>
      <c r="K75" s="301"/>
      <c r="L75" s="301"/>
      <c r="M75" s="301"/>
      <c r="N75" s="301"/>
      <c r="O75" s="301"/>
      <c r="P75" s="301"/>
      <c r="Q75" s="301"/>
      <c r="R75" s="301"/>
      <c r="S75" s="301"/>
      <c r="T75" s="302"/>
      <c r="U75" s="141"/>
    </row>
    <row r="76" spans="2:21" s="644" customFormat="1">
      <c r="B76" s="140"/>
      <c r="C76" s="643"/>
      <c r="D76" s="643"/>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
    <protectedRange sqref="E48:E50 H51:H53 D56" name=""/>
    <protectedRange sqref="C48:C53 D40 D13 D16 D19 D29 D34 D36 D31 D45 D38 D51:F53 H64 D6:D7 I62 S7 C12:C22 C24:C40 D21:D25 D27 C44 D57:D59 H57:H59 H66:K66 D62:E62 I60 D60:E60" name=""/>
    <protectedRange sqref="H61:K61" name=""/>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ageMargins left="0.24" right="0.22" top="0.46" bottom="0.41" header="0.3" footer="0.3"/>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P47"/>
  <sheetViews>
    <sheetView workbookViewId="0">
      <selection activeCell="E8" sqref="E8"/>
    </sheetView>
  </sheetViews>
  <sheetFormatPr baseColWidth="10" defaultColWidth="9.1640625" defaultRowHeight="12" x14ac:dyDescent="0"/>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45" customHeight="1" thickBot="1">
      <c r="A1" s="559"/>
      <c r="J1" s="104"/>
      <c r="K1" s="104"/>
    </row>
    <row r="2" spans="1:16" ht="18.75" customHeight="1" thickBot="1">
      <c r="C2" s="2046" t="s">
        <v>1428</v>
      </c>
      <c r="D2" s="2047"/>
      <c r="E2" s="2047"/>
      <c r="F2" s="2047"/>
      <c r="G2" s="2047"/>
      <c r="H2" s="2047"/>
      <c r="I2" s="2047"/>
      <c r="J2" s="2048"/>
    </row>
    <row r="3" spans="1:16" ht="18" customHeight="1" thickBot="1">
      <c r="C3" s="2049" t="s">
        <v>1534</v>
      </c>
      <c r="D3" s="2050"/>
      <c r="E3" s="2050"/>
      <c r="F3" s="2050"/>
      <c r="G3" s="2050"/>
      <c r="H3" s="2050"/>
      <c r="I3" s="2050"/>
      <c r="J3" s="2051"/>
    </row>
    <row r="4" spans="1:16" ht="12" customHeight="1" thickBot="1">
      <c r="C4" s="637"/>
      <c r="D4" s="638"/>
      <c r="E4" s="639"/>
      <c r="F4" s="639"/>
      <c r="G4" s="639"/>
      <c r="H4" s="639"/>
      <c r="I4" s="639"/>
      <c r="J4" s="640"/>
    </row>
    <row r="5" spans="1:16" ht="48.75" customHeight="1" thickBot="1">
      <c r="C5" s="345"/>
      <c r="D5" s="683" t="s">
        <v>367</v>
      </c>
      <c r="E5" s="1738" t="s">
        <v>1533</v>
      </c>
      <c r="F5" s="1739"/>
      <c r="G5" s="1739"/>
      <c r="H5" s="1739"/>
      <c r="I5" s="1740"/>
      <c r="J5" s="96"/>
    </row>
    <row r="6" spans="1:16" ht="6" customHeight="1">
      <c r="C6" s="345"/>
      <c r="D6" s="1730"/>
      <c r="E6" s="1730"/>
      <c r="F6" s="348"/>
      <c r="G6" s="348"/>
      <c r="H6" s="348"/>
      <c r="I6" s="348"/>
      <c r="J6" s="555"/>
      <c r="K6" s="106"/>
    </row>
    <row r="7" spans="1:16" ht="3.75" customHeight="1">
      <c r="C7" s="345"/>
      <c r="D7" s="664"/>
      <c r="E7" s="592"/>
      <c r="F7" s="592"/>
      <c r="G7" s="592"/>
      <c r="H7" s="592"/>
      <c r="I7" s="592"/>
      <c r="J7" s="555"/>
      <c r="K7" s="106"/>
    </row>
    <row r="8" spans="1:16" ht="75.75" customHeight="1">
      <c r="C8" s="345"/>
      <c r="D8" s="665"/>
      <c r="E8" s="589"/>
      <c r="F8" s="589"/>
      <c r="G8" s="589"/>
      <c r="H8" s="589"/>
      <c r="I8" s="589"/>
      <c r="J8" s="555"/>
      <c r="K8" s="106"/>
      <c r="P8" s="666"/>
    </row>
    <row r="9" spans="1:16" ht="77.25" customHeight="1">
      <c r="C9" s="345"/>
      <c r="D9" s="665"/>
      <c r="E9" s="673"/>
      <c r="F9" s="673"/>
      <c r="G9" s="589"/>
      <c r="H9" s="589"/>
      <c r="I9" s="589"/>
      <c r="J9" s="555"/>
      <c r="K9" s="106"/>
      <c r="P9" s="666"/>
    </row>
    <row r="10" spans="1:16" ht="14">
      <c r="C10" s="345"/>
      <c r="D10" s="349"/>
      <c r="E10" s="350"/>
      <c r="F10" s="350"/>
      <c r="G10" s="350"/>
      <c r="H10" s="350"/>
      <c r="I10" s="350"/>
      <c r="J10" s="555"/>
      <c r="K10" s="106"/>
    </row>
    <row r="11" spans="1:16" ht="24.75" customHeight="1">
      <c r="C11" s="345"/>
      <c r="D11" s="2052"/>
      <c r="E11" s="2052"/>
      <c r="F11" s="2052"/>
      <c r="G11" s="348"/>
      <c r="H11" s="348"/>
      <c r="I11" s="348"/>
      <c r="J11" s="555"/>
      <c r="K11" s="106"/>
    </row>
    <row r="12" spans="1:16" ht="14">
      <c r="C12" s="345"/>
      <c r="D12" s="664"/>
      <c r="E12" s="592"/>
      <c r="F12" s="592"/>
      <c r="G12" s="592"/>
      <c r="H12" s="592"/>
      <c r="I12" s="592"/>
      <c r="J12" s="555"/>
      <c r="K12" s="106"/>
    </row>
    <row r="13" spans="1:16" ht="96" customHeight="1">
      <c r="C13" s="345"/>
      <c r="D13" s="665"/>
      <c r="E13" s="589"/>
      <c r="F13" s="589"/>
      <c r="G13" s="589"/>
      <c r="H13" s="589"/>
      <c r="I13" s="589"/>
      <c r="J13" s="555"/>
      <c r="K13" s="106"/>
    </row>
    <row r="14" spans="1:16" ht="17.25" customHeight="1">
      <c r="C14" s="345"/>
      <c r="D14" s="349"/>
      <c r="E14" s="350"/>
      <c r="F14" s="350"/>
      <c r="G14" s="350"/>
      <c r="H14" s="350"/>
      <c r="I14" s="350"/>
      <c r="J14" s="555"/>
      <c r="K14" s="106"/>
    </row>
    <row r="15" spans="1:16" ht="51" customHeight="1">
      <c r="C15" s="345"/>
      <c r="D15" s="1730"/>
      <c r="E15" s="1730"/>
      <c r="F15" s="348"/>
      <c r="G15" s="348"/>
      <c r="H15" s="348"/>
      <c r="I15" s="348"/>
      <c r="J15" s="555"/>
      <c r="K15" s="106"/>
    </row>
    <row r="16" spans="1:16" ht="14">
      <c r="C16" s="345"/>
      <c r="D16" s="664"/>
      <c r="E16" s="592"/>
      <c r="F16" s="592"/>
      <c r="G16" s="592"/>
      <c r="H16" s="592"/>
      <c r="I16" s="592"/>
      <c r="J16" s="555"/>
      <c r="K16" s="679"/>
    </row>
    <row r="17" spans="3:11" ht="78.75" customHeight="1" thickBot="1">
      <c r="C17" s="344"/>
      <c r="D17" s="973"/>
      <c r="E17" s="974"/>
      <c r="F17" s="974"/>
      <c r="G17" s="974"/>
      <c r="H17" s="974"/>
      <c r="I17" s="974"/>
      <c r="J17" s="684"/>
      <c r="K17" s="679"/>
    </row>
    <row r="18" spans="3:11" ht="14">
      <c r="C18" s="90"/>
      <c r="D18" s="354"/>
      <c r="E18" s="354"/>
      <c r="F18" s="354"/>
      <c r="G18" s="354"/>
      <c r="H18" s="354"/>
      <c r="I18" s="354"/>
      <c r="J18" s="679"/>
      <c r="K18" s="679"/>
    </row>
    <row r="19" spans="3:11" ht="39.75" customHeight="1">
      <c r="C19" s="90"/>
      <c r="D19" s="1730"/>
      <c r="E19" s="1730"/>
      <c r="F19" s="1730"/>
      <c r="G19" s="348"/>
      <c r="H19" s="348"/>
      <c r="I19" s="348"/>
      <c r="J19" s="678"/>
      <c r="K19" s="679"/>
    </row>
    <row r="20" spans="3:11" ht="14">
      <c r="C20" s="90"/>
      <c r="D20" s="664"/>
      <c r="E20" s="592"/>
      <c r="F20" s="592"/>
      <c r="G20" s="592"/>
      <c r="H20" s="592"/>
      <c r="I20" s="592"/>
      <c r="J20" s="678"/>
      <c r="K20" s="679"/>
    </row>
    <row r="21" spans="3:11" ht="73.5" customHeight="1">
      <c r="C21" s="90"/>
      <c r="D21" s="665"/>
      <c r="E21" s="589"/>
      <c r="F21" s="589"/>
      <c r="G21" s="589"/>
      <c r="H21" s="589"/>
      <c r="I21" s="589"/>
      <c r="J21" s="678"/>
      <c r="K21" s="679"/>
    </row>
    <row r="22" spans="3:11" ht="14">
      <c r="C22" s="90"/>
      <c r="D22" s="349"/>
      <c r="E22" s="350"/>
      <c r="F22" s="350"/>
      <c r="G22" s="350"/>
      <c r="H22" s="350"/>
      <c r="I22" s="350"/>
      <c r="J22" s="678"/>
      <c r="K22" s="679"/>
    </row>
    <row r="23" spans="3:11" ht="28.5" customHeight="1">
      <c r="C23" s="90"/>
      <c r="D23" s="1730"/>
      <c r="E23" s="1730"/>
      <c r="F23" s="348"/>
      <c r="G23" s="348"/>
      <c r="H23" s="348"/>
      <c r="I23" s="348"/>
      <c r="J23" s="678"/>
      <c r="K23" s="679"/>
    </row>
    <row r="24" spans="3:11" ht="14">
      <c r="C24" s="90"/>
      <c r="D24" s="664"/>
      <c r="E24" s="592"/>
      <c r="F24" s="592"/>
      <c r="G24" s="592"/>
      <c r="H24" s="592"/>
      <c r="I24" s="592"/>
      <c r="J24" s="678"/>
      <c r="K24" s="679"/>
    </row>
    <row r="25" spans="3:11" ht="74.25" customHeight="1">
      <c r="C25" s="90"/>
      <c r="D25" s="665"/>
      <c r="E25" s="589"/>
      <c r="F25" s="589"/>
      <c r="G25" s="589"/>
      <c r="H25" s="589"/>
      <c r="I25" s="589"/>
      <c r="J25" s="678"/>
      <c r="K25" s="679"/>
    </row>
    <row r="26" spans="3:11" ht="14">
      <c r="C26" s="90"/>
      <c r="D26" s="354"/>
      <c r="E26" s="354"/>
      <c r="F26" s="354"/>
      <c r="G26" s="354"/>
      <c r="H26" s="354"/>
      <c r="I26" s="354"/>
      <c r="J26" s="679"/>
      <c r="K26" s="679"/>
    </row>
    <row r="27" spans="3:11" ht="33" customHeight="1">
      <c r="C27" s="90"/>
      <c r="D27" s="1730"/>
      <c r="E27" s="1730"/>
      <c r="F27" s="348"/>
      <c r="G27" s="348"/>
      <c r="H27" s="348"/>
      <c r="I27" s="348"/>
      <c r="J27" s="678"/>
      <c r="K27" s="679"/>
    </row>
    <row r="28" spans="3:11" ht="14">
      <c r="C28" s="90"/>
      <c r="D28" s="664"/>
      <c r="E28" s="592"/>
      <c r="F28" s="592"/>
      <c r="G28" s="592"/>
      <c r="H28" s="592"/>
      <c r="I28" s="592"/>
      <c r="J28" s="678"/>
      <c r="K28" s="679"/>
    </row>
    <row r="29" spans="3:11" ht="96" customHeight="1">
      <c r="C29" s="90"/>
      <c r="D29" s="665"/>
      <c r="E29" s="589"/>
      <c r="F29" s="589"/>
      <c r="G29" s="589"/>
      <c r="H29" s="589"/>
      <c r="I29" s="589"/>
      <c r="J29" s="678"/>
      <c r="K29" s="679"/>
    </row>
    <row r="30" spans="3:11" ht="14">
      <c r="C30" s="90"/>
      <c r="D30" s="349"/>
      <c r="E30" s="350"/>
      <c r="F30" s="350"/>
      <c r="G30" s="350"/>
      <c r="H30" s="350"/>
      <c r="I30" s="350"/>
      <c r="J30" s="678"/>
      <c r="K30" s="679"/>
    </row>
    <row r="31" spans="3:11" ht="18">
      <c r="C31" s="90"/>
      <c r="D31" s="667"/>
      <c r="E31" s="667"/>
      <c r="F31" s="667"/>
      <c r="G31" s="667"/>
      <c r="H31" s="667"/>
      <c r="I31" s="667"/>
      <c r="J31" s="680"/>
      <c r="K31" s="680"/>
    </row>
    <row r="32" spans="3:11" ht="14">
      <c r="C32" s="90"/>
      <c r="D32" s="664"/>
      <c r="E32" s="592"/>
      <c r="F32" s="592"/>
      <c r="G32" s="592"/>
      <c r="H32" s="592"/>
      <c r="I32" s="592"/>
      <c r="J32" s="678"/>
      <c r="K32" s="679"/>
    </row>
    <row r="33" spans="3:15" ht="88.5" customHeight="1">
      <c r="C33" s="90"/>
      <c r="D33" s="668"/>
      <c r="E33" s="669"/>
      <c r="F33" s="669"/>
      <c r="G33" s="669"/>
      <c r="H33" s="669"/>
      <c r="I33" s="669"/>
      <c r="J33" s="678"/>
      <c r="K33" s="679"/>
    </row>
    <row r="34" spans="3:15">
      <c r="C34" s="90"/>
      <c r="D34" s="222"/>
      <c r="E34" s="222"/>
      <c r="F34" s="222"/>
      <c r="G34" s="222"/>
      <c r="H34" s="222"/>
      <c r="I34" s="222"/>
      <c r="J34" s="90"/>
      <c r="K34" s="90"/>
    </row>
    <row r="35" spans="3:15">
      <c r="C35" s="90"/>
      <c r="D35" s="222"/>
      <c r="E35" s="222"/>
      <c r="F35" s="222"/>
      <c r="G35" s="222"/>
      <c r="H35" s="222"/>
      <c r="I35" s="222"/>
      <c r="J35" s="90"/>
      <c r="K35" s="90"/>
    </row>
    <row r="36" spans="3:15">
      <c r="C36" s="90"/>
      <c r="D36" s="222"/>
      <c r="E36" s="222"/>
      <c r="F36" s="222"/>
      <c r="G36" s="222"/>
      <c r="H36" s="222"/>
      <c r="I36" s="222"/>
      <c r="J36" s="90"/>
      <c r="K36" s="90"/>
    </row>
    <row r="37" spans="3:15">
      <c r="C37" s="90"/>
      <c r="D37" s="222"/>
      <c r="E37" s="222"/>
      <c r="F37" s="222"/>
      <c r="G37" s="222"/>
      <c r="H37" s="222"/>
      <c r="I37" s="222"/>
      <c r="J37" s="90"/>
      <c r="K37" s="90"/>
    </row>
    <row r="38" spans="3:15">
      <c r="C38" s="90"/>
      <c r="D38" s="222"/>
      <c r="E38" s="222"/>
      <c r="F38" s="222"/>
      <c r="G38" s="222"/>
      <c r="H38" s="222"/>
      <c r="I38" s="222"/>
      <c r="J38" s="90"/>
      <c r="K38" s="90"/>
    </row>
    <row r="39" spans="3:15" ht="13">
      <c r="C39" s="90"/>
      <c r="D39" s="1731"/>
      <c r="E39" s="1731"/>
      <c r="F39" s="1731"/>
      <c r="G39" s="1731"/>
      <c r="H39" s="1731"/>
      <c r="I39" s="547"/>
      <c r="J39" s="681"/>
      <c r="K39" s="90"/>
      <c r="L39" s="90"/>
      <c r="M39" s="90"/>
      <c r="N39" s="90"/>
      <c r="O39" s="90"/>
    </row>
    <row r="40" spans="3:15" ht="13">
      <c r="C40" s="90"/>
      <c r="D40" s="547"/>
      <c r="E40" s="547"/>
      <c r="F40" s="547"/>
      <c r="G40" s="547"/>
      <c r="H40" s="547"/>
      <c r="I40" s="547"/>
      <c r="J40" s="681"/>
      <c r="K40" s="90"/>
      <c r="L40" s="90"/>
      <c r="M40" s="90"/>
      <c r="N40" s="90"/>
      <c r="O40" s="90"/>
    </row>
    <row r="41" spans="3:15" ht="16.5" customHeight="1">
      <c r="C41" s="90"/>
      <c r="D41" s="670"/>
      <c r="E41" s="670"/>
      <c r="F41" s="670"/>
      <c r="G41" s="670"/>
      <c r="H41" s="670"/>
      <c r="I41" s="674"/>
      <c r="J41" s="670"/>
      <c r="K41" s="670"/>
      <c r="L41" s="670"/>
      <c r="M41" s="670"/>
      <c r="N41" s="670"/>
      <c r="O41" s="670"/>
    </row>
    <row r="42" spans="3:15" ht="64.5" customHeight="1">
      <c r="C42" s="670"/>
      <c r="D42" s="670"/>
      <c r="E42" s="670"/>
      <c r="F42" s="670"/>
      <c r="G42" s="670"/>
      <c r="H42" s="670"/>
      <c r="I42" s="674"/>
      <c r="J42" s="670"/>
      <c r="K42" s="670"/>
      <c r="L42" s="670"/>
      <c r="M42" s="670"/>
      <c r="N42" s="670"/>
      <c r="O42" s="670"/>
    </row>
    <row r="43" spans="3:15" ht="15">
      <c r="C43" s="671"/>
      <c r="D43" s="671"/>
      <c r="E43" s="671"/>
      <c r="F43" s="671"/>
      <c r="G43" s="671"/>
      <c r="H43" s="671"/>
      <c r="I43" s="671"/>
      <c r="J43" s="671"/>
      <c r="K43" s="671"/>
      <c r="L43" s="671"/>
      <c r="M43" s="671"/>
      <c r="N43" s="671"/>
      <c r="O43" s="671"/>
    </row>
    <row r="44" spans="3:15" ht="243" customHeight="1">
      <c r="C44" s="90"/>
      <c r="D44" s="672"/>
      <c r="E44" s="676"/>
      <c r="F44" s="677"/>
      <c r="G44" s="677"/>
      <c r="H44" s="677"/>
      <c r="I44" s="675"/>
      <c r="J44" s="682"/>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1:J145"/>
  <sheetViews>
    <sheetView workbookViewId="0">
      <selection activeCell="G14" sqref="G14"/>
    </sheetView>
  </sheetViews>
  <sheetFormatPr baseColWidth="10" defaultColWidth="9.1640625" defaultRowHeight="12" x14ac:dyDescent="0"/>
  <cols>
    <col min="1" max="1" width="27.83203125" style="20" customWidth="1"/>
    <col min="2" max="2" width="2.5" style="20" customWidth="1"/>
    <col min="3" max="3" width="12" style="20" customWidth="1"/>
    <col min="4" max="4" width="26"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13" thickBot="1">
      <c r="B2" s="661"/>
      <c r="C2" s="321"/>
      <c r="D2" s="321"/>
      <c r="E2" s="321"/>
      <c r="F2" s="321"/>
      <c r="G2" s="321"/>
      <c r="H2" s="322"/>
    </row>
    <row r="3" spans="2:10" ht="20" thickBot="1">
      <c r="B3" s="323"/>
      <c r="C3" s="2055" t="s">
        <v>1428</v>
      </c>
      <c r="D3" s="2056"/>
      <c r="E3" s="2056"/>
      <c r="F3" s="2057"/>
      <c r="G3" s="699"/>
      <c r="H3" s="970"/>
      <c r="I3" s="699"/>
      <c r="J3" s="699"/>
    </row>
    <row r="4" spans="2:10" ht="18" thickBot="1">
      <c r="B4" s="323"/>
      <c r="C4" s="2058" t="s">
        <v>1534</v>
      </c>
      <c r="D4" s="2059"/>
      <c r="E4" s="2059"/>
      <c r="F4" s="2060"/>
      <c r="G4" s="700"/>
      <c r="H4" s="971"/>
      <c r="I4" s="700"/>
      <c r="J4" s="700"/>
    </row>
    <row r="5" spans="2:10" ht="18" thickBot="1">
      <c r="B5" s="323"/>
      <c r="C5" s="704"/>
      <c r="D5" s="698"/>
      <c r="E5" s="698"/>
      <c r="F5" s="698"/>
      <c r="G5" s="698"/>
      <c r="H5" s="705"/>
      <c r="I5" s="698"/>
      <c r="J5" s="698"/>
    </row>
    <row r="6" spans="2:10" ht="14" thickBot="1">
      <c r="B6" s="323"/>
      <c r="C6" s="982" t="s">
        <v>1535</v>
      </c>
      <c r="D6" s="2053" t="s">
        <v>1536</v>
      </c>
      <c r="E6" s="2053"/>
      <c r="F6" s="2053"/>
      <c r="G6" s="546"/>
      <c r="H6" s="29"/>
    </row>
    <row r="7" spans="2:10" ht="16.5" customHeight="1" thickBot="1">
      <c r="B7" s="323"/>
      <c r="C7" s="983" t="s">
        <v>1537</v>
      </c>
      <c r="D7" s="2053" t="s">
        <v>1538</v>
      </c>
      <c r="E7" s="2053"/>
      <c r="F7" s="2053"/>
      <c r="G7" s="546"/>
      <c r="H7" s="29"/>
    </row>
    <row r="8" spans="2:10" ht="95.25" customHeight="1" thickBot="1">
      <c r="B8" s="323"/>
      <c r="C8" s="983" t="s">
        <v>1539</v>
      </c>
      <c r="D8" s="2053" t="s">
        <v>1540</v>
      </c>
      <c r="E8" s="2053"/>
      <c r="F8" s="2053"/>
      <c r="G8" s="546"/>
      <c r="H8" s="29"/>
    </row>
    <row r="9" spans="2:10" ht="14" thickBot="1">
      <c r="B9" s="323"/>
      <c r="C9" s="983" t="s">
        <v>1541</v>
      </c>
      <c r="D9" s="2054"/>
      <c r="E9" s="2054"/>
      <c r="F9" s="2054"/>
      <c r="G9" s="546"/>
      <c r="H9" s="29"/>
    </row>
    <row r="10" spans="2:10" ht="14" thickBot="1">
      <c r="B10" s="323"/>
      <c r="C10" s="546"/>
      <c r="D10" s="546"/>
      <c r="E10" s="546"/>
      <c r="F10" s="546"/>
      <c r="G10" s="546"/>
      <c r="H10" s="29"/>
    </row>
    <row r="11" spans="2:10" ht="14" thickBot="1">
      <c r="B11" s="323"/>
      <c r="C11" s="1055" t="s">
        <v>1542</v>
      </c>
      <c r="D11" s="2105" t="s">
        <v>1543</v>
      </c>
      <c r="E11" s="2106"/>
      <c r="F11" s="2107"/>
      <c r="G11" s="687"/>
      <c r="H11" s="29"/>
    </row>
    <row r="12" spans="2:10" ht="39.75" customHeight="1" thickBot="1">
      <c r="B12" s="323"/>
      <c r="C12" s="2108"/>
      <c r="D12" s="2067" t="s">
        <v>1544</v>
      </c>
      <c r="E12" s="2068"/>
      <c r="F12" s="2069"/>
      <c r="G12" s="687"/>
      <c r="H12" s="29"/>
    </row>
    <row r="13" spans="2:10" ht="14" thickBot="1">
      <c r="B13" s="323"/>
      <c r="C13" s="2109"/>
      <c r="D13" s="1056" t="s">
        <v>1545</v>
      </c>
      <c r="E13" s="2067" t="s">
        <v>1546</v>
      </c>
      <c r="F13" s="2069"/>
      <c r="G13" s="687"/>
      <c r="H13" s="29"/>
    </row>
    <row r="14" spans="2:10" ht="14" thickBot="1">
      <c r="B14" s="323"/>
      <c r="C14" s="2109"/>
      <c r="D14" s="2111"/>
      <c r="E14" s="2073" t="s">
        <v>1547</v>
      </c>
      <c r="F14" s="2074"/>
      <c r="G14" s="872"/>
      <c r="H14" s="29"/>
    </row>
    <row r="15" spans="2:10" ht="27" thickBot="1">
      <c r="B15" s="323"/>
      <c r="C15" s="2109"/>
      <c r="D15" s="2112"/>
      <c r="E15" s="1057" t="s">
        <v>1548</v>
      </c>
      <c r="F15" s="1058" t="s">
        <v>1549</v>
      </c>
      <c r="G15" s="872"/>
      <c r="H15" s="29"/>
    </row>
    <row r="16" spans="2:10" ht="27" thickBot="1">
      <c r="B16" s="323"/>
      <c r="C16" s="2109"/>
      <c r="D16" s="2112"/>
      <c r="E16" s="1057" t="s">
        <v>1550</v>
      </c>
      <c r="F16" s="1058" t="s">
        <v>1551</v>
      </c>
      <c r="G16" s="872"/>
      <c r="H16" s="29"/>
    </row>
    <row r="17" spans="2:8" ht="27" thickBot="1">
      <c r="B17" s="323"/>
      <c r="C17" s="2109"/>
      <c r="D17" s="2112"/>
      <c r="E17" s="1057" t="s">
        <v>1552</v>
      </c>
      <c r="F17" s="1058" t="s">
        <v>1553</v>
      </c>
      <c r="G17" s="872"/>
      <c r="H17" s="29"/>
    </row>
    <row r="18" spans="2:8" ht="27" thickBot="1">
      <c r="B18" s="323"/>
      <c r="C18" s="2109"/>
      <c r="D18" s="2113"/>
      <c r="E18" s="1057" t="s">
        <v>1554</v>
      </c>
      <c r="F18" s="1058" t="s">
        <v>1555</v>
      </c>
      <c r="G18" s="872"/>
      <c r="H18" s="29"/>
    </row>
    <row r="19" spans="2:8" ht="14" thickBot="1">
      <c r="B19" s="323"/>
      <c r="C19" s="2109"/>
      <c r="D19" s="1056" t="s">
        <v>1556</v>
      </c>
      <c r="E19" s="2067" t="s">
        <v>1557</v>
      </c>
      <c r="F19" s="2069"/>
      <c r="G19" s="869"/>
      <c r="H19" s="29"/>
    </row>
    <row r="20" spans="2:8" ht="14" thickBot="1">
      <c r="B20" s="323"/>
      <c r="C20" s="2109"/>
      <c r="D20" s="2111"/>
      <c r="E20" s="2073" t="s">
        <v>1558</v>
      </c>
      <c r="F20" s="2074"/>
      <c r="G20" s="872"/>
      <c r="H20" s="29"/>
    </row>
    <row r="21" spans="2:8" ht="40" thickBot="1">
      <c r="B21" s="323"/>
      <c r="C21" s="2109"/>
      <c r="D21" s="2112"/>
      <c r="E21" s="1059" t="s">
        <v>1559</v>
      </c>
      <c r="F21" s="981" t="s">
        <v>1560</v>
      </c>
      <c r="G21" s="872"/>
      <c r="H21" s="29"/>
    </row>
    <row r="22" spans="2:8" ht="40" thickBot="1">
      <c r="B22" s="323"/>
      <c r="C22" s="2109"/>
      <c r="D22" s="2112"/>
      <c r="E22" s="1059" t="s">
        <v>1561</v>
      </c>
      <c r="F22" s="981" t="s">
        <v>1562</v>
      </c>
      <c r="G22" s="872"/>
      <c r="H22" s="29"/>
    </row>
    <row r="23" spans="2:8" ht="40" thickBot="1">
      <c r="B23" s="323"/>
      <c r="C23" s="2109"/>
      <c r="D23" s="2112"/>
      <c r="E23" s="1059" t="s">
        <v>1563</v>
      </c>
      <c r="F23" s="981" t="s">
        <v>1564</v>
      </c>
      <c r="G23" s="872"/>
      <c r="H23" s="29"/>
    </row>
    <row r="24" spans="2:8" ht="40" thickBot="1">
      <c r="B24" s="323"/>
      <c r="C24" s="2109"/>
      <c r="D24" s="2112"/>
      <c r="E24" s="1059" t="s">
        <v>1565</v>
      </c>
      <c r="F24" s="981" t="s">
        <v>1566</v>
      </c>
      <c r="G24" s="872"/>
      <c r="H24" s="29"/>
    </row>
    <row r="25" spans="2:8" ht="40" thickBot="1">
      <c r="B25" s="323"/>
      <c r="C25" s="2109"/>
      <c r="D25" s="2112"/>
      <c r="E25" s="1059" t="s">
        <v>1567</v>
      </c>
      <c r="F25" s="981" t="s">
        <v>1568</v>
      </c>
      <c r="G25" s="872"/>
      <c r="H25" s="29"/>
    </row>
    <row r="26" spans="2:8" ht="40" thickBot="1">
      <c r="B26" s="323"/>
      <c r="C26" s="2110"/>
      <c r="D26" s="2113"/>
      <c r="E26" s="1059" t="s">
        <v>1569</v>
      </c>
      <c r="F26" s="981" t="s">
        <v>1570</v>
      </c>
      <c r="G26" s="872"/>
      <c r="H26" s="29"/>
    </row>
    <row r="27" spans="2:8" ht="14" thickBot="1">
      <c r="B27" s="323"/>
      <c r="C27" s="1060" t="s">
        <v>1571</v>
      </c>
      <c r="D27" s="2099" t="s">
        <v>1572</v>
      </c>
      <c r="E27" s="2100"/>
      <c r="F27" s="2101"/>
      <c r="G27" s="869"/>
      <c r="H27" s="29"/>
    </row>
    <row r="28" spans="2:8" ht="14" thickBot="1">
      <c r="B28" s="323"/>
      <c r="C28" s="2102"/>
      <c r="D28" s="2067" t="s">
        <v>1573</v>
      </c>
      <c r="E28" s="2068"/>
      <c r="F28" s="2069"/>
      <c r="G28" s="869"/>
      <c r="H28" s="29"/>
    </row>
    <row r="29" spans="2:8" ht="14" thickBot="1">
      <c r="B29" s="323"/>
      <c r="C29" s="2103"/>
      <c r="D29" s="1056" t="s">
        <v>1574</v>
      </c>
      <c r="E29" s="2067" t="s">
        <v>1575</v>
      </c>
      <c r="F29" s="2069"/>
      <c r="G29" s="869"/>
      <c r="H29" s="29"/>
    </row>
    <row r="30" spans="2:8" ht="14" thickBot="1">
      <c r="B30" s="323"/>
      <c r="C30" s="2103"/>
      <c r="D30" s="2081"/>
      <c r="E30" s="2073" t="s">
        <v>1576</v>
      </c>
      <c r="F30" s="2074"/>
      <c r="G30" s="872"/>
      <c r="H30" s="29"/>
    </row>
    <row r="31" spans="2:8" ht="27" thickBot="1">
      <c r="B31" s="323"/>
      <c r="C31" s="2103"/>
      <c r="D31" s="2082"/>
      <c r="E31" s="1059" t="s">
        <v>1577</v>
      </c>
      <c r="F31" s="981" t="s">
        <v>1578</v>
      </c>
      <c r="G31" s="872"/>
      <c r="H31" s="29"/>
    </row>
    <row r="32" spans="2:8" ht="27" thickBot="1">
      <c r="B32" s="323"/>
      <c r="C32" s="2103"/>
      <c r="D32" s="2082"/>
      <c r="E32" s="1059" t="s">
        <v>1579</v>
      </c>
      <c r="F32" s="981" t="s">
        <v>1580</v>
      </c>
      <c r="G32" s="872"/>
      <c r="H32" s="29"/>
    </row>
    <row r="33" spans="2:8" ht="27" thickBot="1">
      <c r="B33" s="323"/>
      <c r="C33" s="2103"/>
      <c r="D33" s="2083"/>
      <c r="E33" s="1059" t="s">
        <v>1581</v>
      </c>
      <c r="F33" s="981" t="s">
        <v>1582</v>
      </c>
      <c r="G33" s="872"/>
      <c r="H33" s="29"/>
    </row>
    <row r="34" spans="2:8" ht="14" thickBot="1">
      <c r="B34" s="323"/>
      <c r="C34" s="2103"/>
      <c r="D34" s="1056" t="s">
        <v>1583</v>
      </c>
      <c r="E34" s="2067" t="s">
        <v>1584</v>
      </c>
      <c r="F34" s="2069"/>
      <c r="G34" s="869"/>
      <c r="H34" s="29"/>
    </row>
    <row r="35" spans="2:8" ht="14" thickBot="1">
      <c r="B35" s="323"/>
      <c r="C35" s="2103"/>
      <c r="D35" s="2081"/>
      <c r="E35" s="2073" t="s">
        <v>1585</v>
      </c>
      <c r="F35" s="2074"/>
      <c r="G35" s="872"/>
      <c r="H35" s="29"/>
    </row>
    <row r="36" spans="2:8" ht="27" thickBot="1">
      <c r="B36" s="323"/>
      <c r="C36" s="2103"/>
      <c r="D36" s="2082"/>
      <c r="E36" s="1059" t="s">
        <v>1586</v>
      </c>
      <c r="F36" s="981" t="s">
        <v>1587</v>
      </c>
      <c r="G36" s="872">
        <v>1</v>
      </c>
      <c r="H36" s="29"/>
    </row>
    <row r="37" spans="2:8" ht="27" thickBot="1">
      <c r="B37" s="323"/>
      <c r="C37" s="2103"/>
      <c r="D37" s="2082"/>
      <c r="E37" s="1059" t="s">
        <v>1588</v>
      </c>
      <c r="F37" s="981" t="s">
        <v>1589</v>
      </c>
      <c r="G37" s="872"/>
      <c r="H37" s="29"/>
    </row>
    <row r="38" spans="2:8" ht="27" thickBot="1">
      <c r="B38" s="323"/>
      <c r="C38" s="2103"/>
      <c r="D38" s="2083"/>
      <c r="E38" s="1059" t="s">
        <v>1590</v>
      </c>
      <c r="F38" s="981" t="s">
        <v>1591</v>
      </c>
      <c r="G38" s="872"/>
      <c r="H38" s="29"/>
    </row>
    <row r="39" spans="2:8" ht="14" thickBot="1">
      <c r="B39" s="323"/>
      <c r="C39" s="2103"/>
      <c r="D39" s="1056" t="s">
        <v>1592</v>
      </c>
      <c r="E39" s="2067" t="s">
        <v>1593</v>
      </c>
      <c r="F39" s="2069"/>
      <c r="G39" s="869"/>
      <c r="H39" s="29"/>
    </row>
    <row r="40" spans="2:8" ht="14" thickBot="1">
      <c r="B40" s="323"/>
      <c r="C40" s="2103"/>
      <c r="D40" s="2081"/>
      <c r="E40" s="2073" t="s">
        <v>1594</v>
      </c>
      <c r="F40" s="2074"/>
      <c r="G40" s="872"/>
      <c r="H40" s="29"/>
    </row>
    <row r="41" spans="2:8" ht="27" thickBot="1">
      <c r="B41" s="323"/>
      <c r="C41" s="2103"/>
      <c r="D41" s="2082"/>
      <c r="E41" s="1059" t="s">
        <v>1595</v>
      </c>
      <c r="F41" s="981" t="s">
        <v>1596</v>
      </c>
      <c r="G41" s="872"/>
      <c r="H41" s="29"/>
    </row>
    <row r="42" spans="2:8" ht="27" thickBot="1">
      <c r="B42" s="323"/>
      <c r="C42" s="2103"/>
      <c r="D42" s="2082"/>
      <c r="E42" s="1059" t="s">
        <v>1597</v>
      </c>
      <c r="F42" s="981" t="s">
        <v>1598</v>
      </c>
      <c r="G42" s="872"/>
      <c r="H42" s="29"/>
    </row>
    <row r="43" spans="2:8" ht="27" thickBot="1">
      <c r="B43" s="323"/>
      <c r="C43" s="2103"/>
      <c r="D43" s="2083"/>
      <c r="E43" s="1059" t="s">
        <v>1599</v>
      </c>
      <c r="F43" s="981" t="s">
        <v>1600</v>
      </c>
      <c r="G43" s="872"/>
      <c r="H43" s="29"/>
    </row>
    <row r="44" spans="2:8" ht="14" thickBot="1">
      <c r="B44" s="323"/>
      <c r="C44" s="2103"/>
      <c r="D44" s="1056" t="s">
        <v>1601</v>
      </c>
      <c r="E44" s="2067" t="s">
        <v>1602</v>
      </c>
      <c r="F44" s="2069"/>
      <c r="G44" s="869"/>
      <c r="H44" s="29"/>
    </row>
    <row r="45" spans="2:8" ht="14" thickBot="1">
      <c r="B45" s="323"/>
      <c r="C45" s="2103"/>
      <c r="D45" s="2081"/>
      <c r="E45" s="2073" t="s">
        <v>1603</v>
      </c>
      <c r="F45" s="2074"/>
      <c r="G45" s="872"/>
      <c r="H45" s="29"/>
    </row>
    <row r="46" spans="2:8" ht="27" thickBot="1">
      <c r="B46" s="323"/>
      <c r="C46" s="2103"/>
      <c r="D46" s="2082"/>
      <c r="E46" s="1059" t="s">
        <v>1604</v>
      </c>
      <c r="F46" s="981" t="s">
        <v>1605</v>
      </c>
      <c r="G46" s="872"/>
      <c r="H46" s="29"/>
    </row>
    <row r="47" spans="2:8" ht="27" thickBot="1">
      <c r="B47" s="323"/>
      <c r="C47" s="2103"/>
      <c r="D47" s="2083"/>
      <c r="E47" s="1059" t="s">
        <v>1606</v>
      </c>
      <c r="F47" s="981" t="s">
        <v>1607</v>
      </c>
      <c r="G47" s="872"/>
      <c r="H47" s="29"/>
    </row>
    <row r="48" spans="2:8" ht="14" thickBot="1">
      <c r="B48" s="323"/>
      <c r="C48" s="2103"/>
      <c r="D48" s="1056" t="s">
        <v>1608</v>
      </c>
      <c r="E48" s="2067" t="s">
        <v>1609</v>
      </c>
      <c r="F48" s="2069"/>
      <c r="G48" s="869"/>
      <c r="H48" s="29"/>
    </row>
    <row r="49" spans="2:8" ht="14" thickBot="1">
      <c r="B49" s="323"/>
      <c r="C49" s="2103"/>
      <c r="D49" s="2081"/>
      <c r="E49" s="2073" t="s">
        <v>1610</v>
      </c>
      <c r="F49" s="2074"/>
      <c r="G49" s="872"/>
      <c r="H49" s="29"/>
    </row>
    <row r="50" spans="2:8" ht="27" thickBot="1">
      <c r="B50" s="323"/>
      <c r="C50" s="2103"/>
      <c r="D50" s="2082"/>
      <c r="E50" s="1059" t="s">
        <v>1611</v>
      </c>
      <c r="F50" s="981" t="s">
        <v>1612</v>
      </c>
      <c r="G50" s="872"/>
      <c r="H50" s="29"/>
    </row>
    <row r="51" spans="2:8" ht="27" thickBot="1">
      <c r="B51" s="323"/>
      <c r="C51" s="2103"/>
      <c r="D51" s="2083"/>
      <c r="E51" s="1059" t="s">
        <v>1613</v>
      </c>
      <c r="F51" s="981" t="s">
        <v>1614</v>
      </c>
      <c r="G51" s="872"/>
      <c r="H51" s="29"/>
    </row>
    <row r="52" spans="2:8" ht="14" thickBot="1">
      <c r="B52" s="323"/>
      <c r="C52" s="2103"/>
      <c r="D52" s="1056" t="s">
        <v>1615</v>
      </c>
      <c r="E52" s="2067" t="s">
        <v>1616</v>
      </c>
      <c r="F52" s="2069"/>
      <c r="G52" s="869"/>
      <c r="H52" s="29"/>
    </row>
    <row r="53" spans="2:8" ht="14" thickBot="1">
      <c r="B53" s="323"/>
      <c r="C53" s="2103"/>
      <c r="D53" s="2081"/>
      <c r="E53" s="2073" t="s">
        <v>1617</v>
      </c>
      <c r="F53" s="2074"/>
      <c r="G53" s="872"/>
      <c r="H53" s="29"/>
    </row>
    <row r="54" spans="2:8" ht="27" thickBot="1">
      <c r="B54" s="323"/>
      <c r="C54" s="2103"/>
      <c r="D54" s="2082"/>
      <c r="E54" s="1059" t="s">
        <v>1618</v>
      </c>
      <c r="F54" s="981" t="s">
        <v>1619</v>
      </c>
      <c r="G54" s="872"/>
      <c r="H54" s="29"/>
    </row>
    <row r="55" spans="2:8" ht="27" thickBot="1">
      <c r="B55" s="323"/>
      <c r="C55" s="2103"/>
      <c r="D55" s="2083"/>
      <c r="E55" s="1059" t="s">
        <v>1620</v>
      </c>
      <c r="F55" s="981" t="s">
        <v>1621</v>
      </c>
      <c r="G55" s="872"/>
      <c r="H55" s="29"/>
    </row>
    <row r="56" spans="2:8" ht="14" thickBot="1">
      <c r="B56" s="323"/>
      <c r="C56" s="2103"/>
      <c r="D56" s="1056" t="s">
        <v>1622</v>
      </c>
      <c r="E56" s="2067" t="s">
        <v>1623</v>
      </c>
      <c r="F56" s="2069"/>
      <c r="G56" s="869"/>
      <c r="H56" s="29"/>
    </row>
    <row r="57" spans="2:8" ht="14" thickBot="1">
      <c r="B57" s="323"/>
      <c r="C57" s="2103"/>
      <c r="D57" s="2081"/>
      <c r="E57" s="2073" t="s">
        <v>1624</v>
      </c>
      <c r="F57" s="2074"/>
      <c r="G57" s="872"/>
      <c r="H57" s="29"/>
    </row>
    <row r="58" spans="2:8" ht="27" thickBot="1">
      <c r="B58" s="323"/>
      <c r="C58" s="2103"/>
      <c r="D58" s="2082"/>
      <c r="E58" s="1059" t="s">
        <v>1625</v>
      </c>
      <c r="F58" s="981" t="s">
        <v>1626</v>
      </c>
      <c r="G58" s="872"/>
      <c r="H58" s="29"/>
    </row>
    <row r="59" spans="2:8" ht="27" thickBot="1">
      <c r="B59" s="323"/>
      <c r="C59" s="2103"/>
      <c r="D59" s="2083"/>
      <c r="E59" s="1059" t="s">
        <v>1627</v>
      </c>
      <c r="F59" s="981" t="s">
        <v>1628</v>
      </c>
      <c r="G59" s="872"/>
      <c r="H59" s="29"/>
    </row>
    <row r="60" spans="2:8" ht="14" thickBot="1">
      <c r="B60" s="323"/>
      <c r="C60" s="2103"/>
      <c r="D60" s="1056" t="s">
        <v>1629</v>
      </c>
      <c r="E60" s="2093" t="s">
        <v>1630</v>
      </c>
      <c r="F60" s="2094"/>
      <c r="G60" s="869"/>
      <c r="H60" s="29"/>
    </row>
    <row r="61" spans="2:8" ht="13">
      <c r="B61" s="323"/>
      <c r="C61" s="2103"/>
      <c r="D61" s="2095"/>
      <c r="E61" s="2098" t="s">
        <v>1631</v>
      </c>
      <c r="F61" s="2098"/>
      <c r="G61" s="872"/>
      <c r="H61" s="29"/>
    </row>
    <row r="62" spans="2:8" ht="26">
      <c r="B62" s="323"/>
      <c r="C62" s="2103"/>
      <c r="D62" s="2096"/>
      <c r="E62" s="1061" t="s">
        <v>1632</v>
      </c>
      <c r="F62" s="1061" t="s">
        <v>1633</v>
      </c>
      <c r="G62" s="872"/>
      <c r="H62" s="29"/>
    </row>
    <row r="63" spans="2:8" ht="27" thickBot="1">
      <c r="B63" s="323"/>
      <c r="C63" s="2103"/>
      <c r="D63" s="2097"/>
      <c r="E63" s="1061" t="s">
        <v>1634</v>
      </c>
      <c r="F63" s="1061" t="s">
        <v>1635</v>
      </c>
      <c r="G63" s="872"/>
      <c r="H63" s="29"/>
    </row>
    <row r="64" spans="2:8" ht="14" thickBot="1">
      <c r="B64" s="323"/>
      <c r="C64" s="2103"/>
      <c r="D64" s="1056" t="s">
        <v>1636</v>
      </c>
      <c r="E64" s="2079" t="s">
        <v>1637</v>
      </c>
      <c r="F64" s="2080"/>
      <c r="G64" s="869"/>
      <c r="H64" s="29"/>
    </row>
    <row r="65" spans="2:8" ht="14" thickBot="1">
      <c r="B65" s="323"/>
      <c r="C65" s="2103"/>
      <c r="D65" s="2081"/>
      <c r="E65" s="2073" t="s">
        <v>1638</v>
      </c>
      <c r="F65" s="2074"/>
      <c r="G65" s="872"/>
      <c r="H65" s="29"/>
    </row>
    <row r="66" spans="2:8" ht="27" thickBot="1">
      <c r="B66" s="323"/>
      <c r="C66" s="2103"/>
      <c r="D66" s="2082"/>
      <c r="E66" s="1059" t="s">
        <v>1639</v>
      </c>
      <c r="F66" s="981" t="s">
        <v>1640</v>
      </c>
      <c r="G66" s="872"/>
      <c r="H66" s="29"/>
    </row>
    <row r="67" spans="2:8" ht="27" thickBot="1">
      <c r="B67" s="323"/>
      <c r="C67" s="2104"/>
      <c r="D67" s="2083"/>
      <c r="E67" s="1059" t="s">
        <v>1641</v>
      </c>
      <c r="F67" s="981" t="s">
        <v>1642</v>
      </c>
      <c r="G67" s="872"/>
      <c r="H67" s="29"/>
    </row>
    <row r="68" spans="2:8" ht="14" thickBot="1">
      <c r="B68" s="323"/>
      <c r="C68" s="1062" t="s">
        <v>1643</v>
      </c>
      <c r="D68" s="2084" t="s">
        <v>1644</v>
      </c>
      <c r="E68" s="2085"/>
      <c r="F68" s="2086"/>
      <c r="G68" s="869"/>
      <c r="H68" s="29"/>
    </row>
    <row r="69" spans="2:8" ht="14" thickBot="1">
      <c r="B69" s="323"/>
      <c r="C69" s="2087"/>
      <c r="D69" s="2067" t="s">
        <v>1645</v>
      </c>
      <c r="E69" s="2068"/>
      <c r="F69" s="2069"/>
      <c r="G69" s="869"/>
      <c r="H69" s="29"/>
    </row>
    <row r="70" spans="2:8" ht="14" thickBot="1">
      <c r="B70" s="323"/>
      <c r="C70" s="2088"/>
      <c r="D70" s="1056" t="s">
        <v>1646</v>
      </c>
      <c r="E70" s="2067" t="s">
        <v>1647</v>
      </c>
      <c r="F70" s="2069"/>
      <c r="G70" s="869"/>
      <c r="H70" s="29"/>
    </row>
    <row r="71" spans="2:8" ht="14" thickBot="1">
      <c r="B71" s="323"/>
      <c r="C71" s="2088"/>
      <c r="D71" s="2090"/>
      <c r="E71" s="2073" t="s">
        <v>1648</v>
      </c>
      <c r="F71" s="2074"/>
      <c r="G71" s="872"/>
      <c r="H71" s="29"/>
    </row>
    <row r="72" spans="2:8" ht="14" thickBot="1">
      <c r="B72" s="323"/>
      <c r="C72" s="2088"/>
      <c r="D72" s="2091"/>
      <c r="E72" s="1059" t="s">
        <v>1649</v>
      </c>
      <c r="F72" s="981" t="s">
        <v>1650</v>
      </c>
      <c r="G72" s="872"/>
      <c r="H72" s="29"/>
    </row>
    <row r="73" spans="2:8" ht="27" thickBot="1">
      <c r="B73" s="323"/>
      <c r="C73" s="2088"/>
      <c r="D73" s="2092"/>
      <c r="E73" s="1059" t="s">
        <v>1651</v>
      </c>
      <c r="F73" s="981" t="s">
        <v>1652</v>
      </c>
      <c r="G73" s="872"/>
      <c r="H73" s="29"/>
    </row>
    <row r="74" spans="2:8" ht="14" thickBot="1">
      <c r="B74" s="323"/>
      <c r="C74" s="2088"/>
      <c r="D74" s="1056" t="s">
        <v>1653</v>
      </c>
      <c r="E74" s="2067" t="s">
        <v>1654</v>
      </c>
      <c r="F74" s="2069"/>
      <c r="G74" s="869"/>
      <c r="H74" s="29"/>
    </row>
    <row r="75" spans="2:8" ht="14" thickBot="1">
      <c r="B75" s="323"/>
      <c r="C75" s="2088"/>
      <c r="D75" s="2090"/>
      <c r="E75" s="2073" t="s">
        <v>1655</v>
      </c>
      <c r="F75" s="2074"/>
      <c r="G75" s="872"/>
      <c r="H75" s="29"/>
    </row>
    <row r="76" spans="2:8" ht="14" thickBot="1">
      <c r="B76" s="323"/>
      <c r="C76" s="2088"/>
      <c r="D76" s="2091"/>
      <c r="E76" s="1059" t="s">
        <v>1656</v>
      </c>
      <c r="F76" s="981" t="s">
        <v>1657</v>
      </c>
      <c r="G76" s="872"/>
      <c r="H76" s="29"/>
    </row>
    <row r="77" spans="2:8" ht="14" thickBot="1">
      <c r="B77" s="323"/>
      <c r="C77" s="2089"/>
      <c r="D77" s="2092"/>
      <c r="E77" s="1059" t="s">
        <v>1658</v>
      </c>
      <c r="F77" s="981" t="s">
        <v>1659</v>
      </c>
      <c r="G77" s="872"/>
      <c r="H77" s="29"/>
    </row>
    <row r="78" spans="2:8" ht="14" thickBot="1">
      <c r="B78" s="323"/>
      <c r="C78" s="1063" t="s">
        <v>1660</v>
      </c>
      <c r="D78" s="2061" t="s">
        <v>1661</v>
      </c>
      <c r="E78" s="2062"/>
      <c r="F78" s="2063"/>
      <c r="G78" s="869"/>
      <c r="H78" s="29"/>
    </row>
    <row r="79" spans="2:8" ht="14" thickBot="1">
      <c r="B79" s="323"/>
      <c r="C79" s="2064"/>
      <c r="D79" s="2067" t="s">
        <v>1662</v>
      </c>
      <c r="E79" s="2068"/>
      <c r="F79" s="2069"/>
      <c r="G79" s="869"/>
      <c r="H79" s="29"/>
    </row>
    <row r="80" spans="2:8" ht="14" thickBot="1">
      <c r="B80" s="323"/>
      <c r="C80" s="2065"/>
      <c r="D80" s="1056" t="s">
        <v>1663</v>
      </c>
      <c r="E80" s="2067" t="s">
        <v>1664</v>
      </c>
      <c r="F80" s="2069"/>
      <c r="G80" s="869"/>
      <c r="H80" s="29"/>
    </row>
    <row r="81" spans="2:8" ht="14" thickBot="1">
      <c r="B81" s="323"/>
      <c r="C81" s="2065"/>
      <c r="D81" s="2070"/>
      <c r="E81" s="2073" t="s">
        <v>1665</v>
      </c>
      <c r="F81" s="2074"/>
      <c r="G81" s="872"/>
      <c r="H81" s="29"/>
    </row>
    <row r="82" spans="2:8" ht="27" thickBot="1">
      <c r="B82" s="323"/>
      <c r="C82" s="2065"/>
      <c r="D82" s="2071"/>
      <c r="E82" s="1059" t="s">
        <v>1666</v>
      </c>
      <c r="F82" s="981" t="s">
        <v>1667</v>
      </c>
      <c r="G82" s="872"/>
      <c r="H82" s="29"/>
    </row>
    <row r="83" spans="2:8" ht="27" thickBot="1">
      <c r="B83" s="323"/>
      <c r="C83" s="2065"/>
      <c r="D83" s="2072"/>
      <c r="E83" s="1059" t="s">
        <v>1668</v>
      </c>
      <c r="F83" s="981" t="s">
        <v>1669</v>
      </c>
      <c r="G83" s="872"/>
      <c r="H83" s="29"/>
    </row>
    <row r="84" spans="2:8" ht="14" thickBot="1">
      <c r="B84" s="323"/>
      <c r="C84" s="2065"/>
      <c r="D84" s="1056" t="s">
        <v>1670</v>
      </c>
      <c r="E84" s="2067" t="s">
        <v>1671</v>
      </c>
      <c r="F84" s="2069"/>
      <c r="G84" s="869"/>
      <c r="H84" s="29"/>
    </row>
    <row r="85" spans="2:8" ht="14" thickBot="1">
      <c r="B85" s="323"/>
      <c r="C85" s="2065"/>
      <c r="D85" s="2070"/>
      <c r="E85" s="2073" t="s">
        <v>1672</v>
      </c>
      <c r="F85" s="2074"/>
      <c r="G85" s="872"/>
      <c r="H85" s="29"/>
    </row>
    <row r="86" spans="2:8" ht="27" thickBot="1">
      <c r="B86" s="323"/>
      <c r="C86" s="2065"/>
      <c r="D86" s="2071"/>
      <c r="E86" s="1059" t="s">
        <v>1673</v>
      </c>
      <c r="F86" s="981" t="s">
        <v>1674</v>
      </c>
      <c r="G86" s="872"/>
      <c r="H86" s="29"/>
    </row>
    <row r="87" spans="2:8" ht="27" thickBot="1">
      <c r="B87" s="323"/>
      <c r="C87" s="2065"/>
      <c r="D87" s="2071"/>
      <c r="E87" s="1059" t="s">
        <v>1675</v>
      </c>
      <c r="F87" s="981" t="s">
        <v>1676</v>
      </c>
      <c r="G87" s="872"/>
      <c r="H87" s="29"/>
    </row>
    <row r="88" spans="2:8" ht="27" thickBot="1">
      <c r="B88" s="323"/>
      <c r="C88" s="2065"/>
      <c r="D88" s="2071"/>
      <c r="E88" s="1059" t="s">
        <v>1677</v>
      </c>
      <c r="F88" s="981" t="s">
        <v>1678</v>
      </c>
      <c r="G88" s="872"/>
      <c r="H88" s="29"/>
    </row>
    <row r="89" spans="2:8" ht="27" thickBot="1">
      <c r="B89" s="323"/>
      <c r="C89" s="2065"/>
      <c r="D89" s="2071"/>
      <c r="E89" s="1059" t="s">
        <v>1679</v>
      </c>
      <c r="F89" s="981" t="s">
        <v>1680</v>
      </c>
      <c r="G89" s="872"/>
      <c r="H89" s="29"/>
    </row>
    <row r="90" spans="2:8" ht="27" thickBot="1">
      <c r="B90" s="323"/>
      <c r="C90" s="2065"/>
      <c r="D90" s="2071"/>
      <c r="E90" s="1059" t="s">
        <v>1681</v>
      </c>
      <c r="F90" s="981" t="s">
        <v>1682</v>
      </c>
      <c r="G90" s="872"/>
      <c r="H90" s="29"/>
    </row>
    <row r="91" spans="2:8" ht="27" thickBot="1">
      <c r="B91" s="323"/>
      <c r="C91" s="2065"/>
      <c r="D91" s="2071"/>
      <c r="E91" s="1059" t="s">
        <v>1683</v>
      </c>
      <c r="F91" s="981" t="s">
        <v>1684</v>
      </c>
      <c r="G91" s="872"/>
      <c r="H91" s="29"/>
    </row>
    <row r="92" spans="2:8" ht="27" thickBot="1">
      <c r="B92" s="323"/>
      <c r="C92" s="2065"/>
      <c r="D92" s="2071"/>
      <c r="E92" s="1059" t="s">
        <v>1685</v>
      </c>
      <c r="F92" s="981" t="s">
        <v>1686</v>
      </c>
      <c r="G92" s="872"/>
      <c r="H92" s="29"/>
    </row>
    <row r="93" spans="2:8" ht="27" thickBot="1">
      <c r="B93" s="323"/>
      <c r="C93" s="2065"/>
      <c r="D93" s="2071"/>
      <c r="E93" s="1059" t="s">
        <v>1687</v>
      </c>
      <c r="F93" s="981" t="s">
        <v>1688</v>
      </c>
      <c r="G93" s="872"/>
      <c r="H93" s="29"/>
    </row>
    <row r="94" spans="2:8" ht="27" thickBot="1">
      <c r="B94" s="323"/>
      <c r="C94" s="2065"/>
      <c r="D94" s="2071"/>
      <c r="E94" s="1059" t="s">
        <v>1689</v>
      </c>
      <c r="F94" s="981" t="s">
        <v>1690</v>
      </c>
      <c r="G94" s="872"/>
      <c r="H94" s="29"/>
    </row>
    <row r="95" spans="2:8" ht="27" thickBot="1">
      <c r="B95" s="323"/>
      <c r="C95" s="2065"/>
      <c r="D95" s="2071"/>
      <c r="E95" s="1059" t="s">
        <v>1691</v>
      </c>
      <c r="F95" s="981" t="s">
        <v>1692</v>
      </c>
      <c r="G95" s="872"/>
      <c r="H95" s="29"/>
    </row>
    <row r="96" spans="2:8" ht="27" thickBot="1">
      <c r="B96" s="323"/>
      <c r="C96" s="2065"/>
      <c r="D96" s="2071"/>
      <c r="E96" s="1059" t="s">
        <v>1693</v>
      </c>
      <c r="F96" s="981" t="s">
        <v>1694</v>
      </c>
      <c r="G96" s="872"/>
      <c r="H96" s="29"/>
    </row>
    <row r="97" spans="2:8" ht="27" thickBot="1">
      <c r="B97" s="323"/>
      <c r="C97" s="2065"/>
      <c r="D97" s="2071"/>
      <c r="E97" s="1059" t="s">
        <v>1695</v>
      </c>
      <c r="F97" s="981" t="s">
        <v>1696</v>
      </c>
      <c r="G97" s="872"/>
      <c r="H97" s="29"/>
    </row>
    <row r="98" spans="2:8" ht="27" thickBot="1">
      <c r="B98" s="323"/>
      <c r="C98" s="2065"/>
      <c r="D98" s="2071"/>
      <c r="E98" s="1059" t="s">
        <v>1697</v>
      </c>
      <c r="F98" s="981" t="s">
        <v>1698</v>
      </c>
      <c r="G98" s="872"/>
      <c r="H98" s="29"/>
    </row>
    <row r="99" spans="2:8" ht="27" thickBot="1">
      <c r="B99" s="323"/>
      <c r="C99" s="2065"/>
      <c r="D99" s="2071"/>
      <c r="E99" s="1059" t="s">
        <v>1699</v>
      </c>
      <c r="F99" s="981" t="s">
        <v>1700</v>
      </c>
      <c r="G99" s="872"/>
      <c r="H99" s="29"/>
    </row>
    <row r="100" spans="2:8" ht="27" thickBot="1">
      <c r="B100" s="323"/>
      <c r="C100" s="2065"/>
      <c r="D100" s="2071"/>
      <c r="E100" s="1059" t="s">
        <v>1701</v>
      </c>
      <c r="F100" s="981" t="s">
        <v>1702</v>
      </c>
      <c r="G100" s="872"/>
      <c r="H100" s="29"/>
    </row>
    <row r="101" spans="2:8" ht="27" thickBot="1">
      <c r="B101" s="323"/>
      <c r="C101" s="2065"/>
      <c r="D101" s="2071"/>
      <c r="E101" s="1059" t="s">
        <v>1703</v>
      </c>
      <c r="F101" s="981" t="s">
        <v>1704</v>
      </c>
      <c r="G101" s="872"/>
      <c r="H101" s="29"/>
    </row>
    <row r="102" spans="2:8" ht="27" thickBot="1">
      <c r="B102" s="323"/>
      <c r="C102" s="2065"/>
      <c r="D102" s="2071"/>
      <c r="E102" s="1059" t="s">
        <v>1705</v>
      </c>
      <c r="F102" s="981" t="s">
        <v>1706</v>
      </c>
      <c r="G102" s="872"/>
      <c r="H102" s="29"/>
    </row>
    <row r="103" spans="2:8" ht="27" thickBot="1">
      <c r="B103" s="323"/>
      <c r="C103" s="2065"/>
      <c r="D103" s="2072"/>
      <c r="E103" s="1059" t="s">
        <v>1707</v>
      </c>
      <c r="F103" s="981" t="s">
        <v>1708</v>
      </c>
      <c r="G103" s="872"/>
      <c r="H103" s="29"/>
    </row>
    <row r="104" spans="2:8" ht="14" thickBot="1">
      <c r="B104" s="323"/>
      <c r="C104" s="2065"/>
      <c r="D104" s="1056" t="s">
        <v>1709</v>
      </c>
      <c r="E104" s="2067" t="s">
        <v>1710</v>
      </c>
      <c r="F104" s="2069"/>
      <c r="G104" s="869"/>
      <c r="H104" s="29"/>
    </row>
    <row r="105" spans="2:8" ht="14" thickBot="1">
      <c r="B105" s="323"/>
      <c r="C105" s="2065"/>
      <c r="D105" s="2070"/>
      <c r="E105" s="2073" t="s">
        <v>1711</v>
      </c>
      <c r="F105" s="2074"/>
      <c r="G105" s="872"/>
      <c r="H105" s="29"/>
    </row>
    <row r="106" spans="2:8" ht="27" thickBot="1">
      <c r="B106" s="323"/>
      <c r="C106" s="2065"/>
      <c r="D106" s="2071"/>
      <c r="E106" s="1059" t="s">
        <v>1712</v>
      </c>
      <c r="F106" s="981" t="s">
        <v>1713</v>
      </c>
      <c r="G106" s="872"/>
      <c r="H106" s="29"/>
    </row>
    <row r="107" spans="2:8" ht="27" thickBot="1">
      <c r="B107" s="323"/>
      <c r="C107" s="2065"/>
      <c r="D107" s="2071"/>
      <c r="E107" s="1059" t="s">
        <v>1714</v>
      </c>
      <c r="F107" s="981" t="s">
        <v>1715</v>
      </c>
      <c r="G107" s="872"/>
      <c r="H107" s="29"/>
    </row>
    <row r="108" spans="2:8" ht="27" thickBot="1">
      <c r="B108" s="323"/>
      <c r="C108" s="2065"/>
      <c r="D108" s="2071"/>
      <c r="E108" s="1059" t="s">
        <v>1716</v>
      </c>
      <c r="F108" s="981" t="s">
        <v>1717</v>
      </c>
      <c r="G108" s="872"/>
      <c r="H108" s="29"/>
    </row>
    <row r="109" spans="2:8" ht="27" thickBot="1">
      <c r="B109" s="323"/>
      <c r="C109" s="2065"/>
      <c r="D109" s="2071"/>
      <c r="E109" s="1059" t="s">
        <v>1718</v>
      </c>
      <c r="F109" s="981" t="s">
        <v>1719</v>
      </c>
      <c r="G109" s="872"/>
      <c r="H109" s="29"/>
    </row>
    <row r="110" spans="2:8" ht="27" thickBot="1">
      <c r="B110" s="323"/>
      <c r="C110" s="2065"/>
      <c r="D110" s="2071"/>
      <c r="E110" s="1059" t="s">
        <v>1720</v>
      </c>
      <c r="F110" s="981" t="s">
        <v>1721</v>
      </c>
      <c r="G110" s="872"/>
      <c r="H110" s="29"/>
    </row>
    <row r="111" spans="2:8" ht="27" thickBot="1">
      <c r="B111" s="323"/>
      <c r="C111" s="2065"/>
      <c r="D111" s="2071"/>
      <c r="E111" s="1059" t="s">
        <v>1722</v>
      </c>
      <c r="F111" s="981" t="s">
        <v>1723</v>
      </c>
      <c r="G111" s="872"/>
      <c r="H111" s="29"/>
    </row>
    <row r="112" spans="2:8" ht="27" thickBot="1">
      <c r="B112" s="323"/>
      <c r="C112" s="2065"/>
      <c r="D112" s="2071"/>
      <c r="E112" s="1059" t="s">
        <v>1724</v>
      </c>
      <c r="F112" s="981" t="s">
        <v>1725</v>
      </c>
      <c r="G112" s="872"/>
      <c r="H112" s="29"/>
    </row>
    <row r="113" spans="2:8" ht="27" thickBot="1">
      <c r="B113" s="323"/>
      <c r="C113" s="2065"/>
      <c r="D113" s="2071"/>
      <c r="E113" s="1059" t="s">
        <v>1726</v>
      </c>
      <c r="F113" s="981" t="s">
        <v>1727</v>
      </c>
      <c r="G113" s="872"/>
      <c r="H113" s="29"/>
    </row>
    <row r="114" spans="2:8" ht="27" thickBot="1">
      <c r="B114" s="323"/>
      <c r="C114" s="2065"/>
      <c r="D114" s="2071"/>
      <c r="E114" s="1059" t="s">
        <v>1728</v>
      </c>
      <c r="F114" s="981" t="s">
        <v>1729</v>
      </c>
      <c r="G114" s="872"/>
      <c r="H114" s="29"/>
    </row>
    <row r="115" spans="2:8" ht="27" thickBot="1">
      <c r="B115" s="323"/>
      <c r="C115" s="2065"/>
      <c r="D115" s="2071"/>
      <c r="E115" s="1059" t="s">
        <v>1730</v>
      </c>
      <c r="F115" s="981" t="s">
        <v>1731</v>
      </c>
      <c r="G115" s="872"/>
      <c r="H115" s="29"/>
    </row>
    <row r="116" spans="2:8" ht="27" thickBot="1">
      <c r="B116" s="323"/>
      <c r="C116" s="2065"/>
      <c r="D116" s="2071"/>
      <c r="E116" s="1059" t="s">
        <v>1732</v>
      </c>
      <c r="F116" s="981" t="s">
        <v>1733</v>
      </c>
      <c r="G116" s="872"/>
      <c r="H116" s="29"/>
    </row>
    <row r="117" spans="2:8" ht="27" thickBot="1">
      <c r="B117" s="323"/>
      <c r="C117" s="2065"/>
      <c r="D117" s="2071"/>
      <c r="E117" s="1059" t="s">
        <v>1734</v>
      </c>
      <c r="F117" s="981" t="s">
        <v>1735</v>
      </c>
      <c r="G117" s="872"/>
      <c r="H117" s="29"/>
    </row>
    <row r="118" spans="2:8" ht="27" thickBot="1">
      <c r="B118" s="323"/>
      <c r="C118" s="2065"/>
      <c r="D118" s="2071"/>
      <c r="E118" s="1059" t="s">
        <v>1736</v>
      </c>
      <c r="F118" s="981" t="s">
        <v>1737</v>
      </c>
      <c r="G118" s="872"/>
      <c r="H118" s="29"/>
    </row>
    <row r="119" spans="2:8" ht="27" thickBot="1">
      <c r="B119" s="323"/>
      <c r="C119" s="2065"/>
      <c r="D119" s="2071"/>
      <c r="E119" s="1059" t="s">
        <v>1738</v>
      </c>
      <c r="F119" s="981" t="s">
        <v>1739</v>
      </c>
      <c r="G119" s="872"/>
      <c r="H119" s="29"/>
    </row>
    <row r="120" spans="2:8" ht="27" thickBot="1">
      <c r="B120" s="323"/>
      <c r="C120" s="2065"/>
      <c r="D120" s="2071"/>
      <c r="E120" s="1059" t="s">
        <v>1740</v>
      </c>
      <c r="F120" s="981" t="s">
        <v>1741</v>
      </c>
      <c r="G120" s="872"/>
      <c r="H120" s="29"/>
    </row>
    <row r="121" spans="2:8" ht="27" thickBot="1">
      <c r="B121" s="323"/>
      <c r="C121" s="2065"/>
      <c r="D121" s="2071"/>
      <c r="E121" s="1059" t="s">
        <v>1742</v>
      </c>
      <c r="F121" s="981" t="s">
        <v>1743</v>
      </c>
      <c r="G121" s="872"/>
      <c r="H121" s="29"/>
    </row>
    <row r="122" spans="2:8" ht="27" thickBot="1">
      <c r="B122" s="323"/>
      <c r="C122" s="2065"/>
      <c r="D122" s="2071"/>
      <c r="E122" s="1059" t="s">
        <v>1744</v>
      </c>
      <c r="F122" s="981" t="s">
        <v>1745</v>
      </c>
      <c r="G122" s="872"/>
      <c r="H122" s="29"/>
    </row>
    <row r="123" spans="2:8" ht="27" thickBot="1">
      <c r="B123" s="323"/>
      <c r="C123" s="2065"/>
      <c r="D123" s="2072"/>
      <c r="E123" s="1064" t="s">
        <v>1746</v>
      </c>
      <c r="F123" s="354" t="s">
        <v>1747</v>
      </c>
      <c r="G123" s="872"/>
      <c r="H123" s="29"/>
    </row>
    <row r="124" spans="2:8" ht="14" thickBot="1">
      <c r="B124" s="323"/>
      <c r="C124" s="2065"/>
      <c r="D124" s="1065" t="s">
        <v>1748</v>
      </c>
      <c r="E124" s="2075" t="s">
        <v>1749</v>
      </c>
      <c r="F124" s="2076"/>
      <c r="G124" s="869"/>
      <c r="H124" s="29"/>
    </row>
    <row r="125" spans="2:8" ht="14" thickBot="1">
      <c r="B125" s="323"/>
      <c r="C125" s="2065"/>
      <c r="D125" s="2070"/>
      <c r="E125" s="2077" t="s">
        <v>1750</v>
      </c>
      <c r="F125" s="2078"/>
      <c r="G125" s="872"/>
      <c r="H125" s="29"/>
    </row>
    <row r="126" spans="2:8" ht="27" thickBot="1">
      <c r="B126" s="323"/>
      <c r="C126" s="2065"/>
      <c r="D126" s="2071"/>
      <c r="E126" s="1059" t="s">
        <v>1751</v>
      </c>
      <c r="F126" s="981" t="s">
        <v>1752</v>
      </c>
      <c r="G126" s="872"/>
      <c r="H126" s="29"/>
    </row>
    <row r="127" spans="2:8" ht="27" thickBot="1">
      <c r="B127" s="323"/>
      <c r="C127" s="2065"/>
      <c r="D127" s="2071"/>
      <c r="E127" s="1059" t="s">
        <v>1753</v>
      </c>
      <c r="F127" s="981" t="s">
        <v>1754</v>
      </c>
      <c r="G127" s="872"/>
      <c r="H127" s="29"/>
    </row>
    <row r="128" spans="2:8" ht="27" thickBot="1">
      <c r="B128" s="323"/>
      <c r="C128" s="2065"/>
      <c r="D128" s="2071"/>
      <c r="E128" s="1059" t="s">
        <v>1755</v>
      </c>
      <c r="F128" s="981" t="s">
        <v>1756</v>
      </c>
      <c r="G128" s="872"/>
      <c r="H128" s="29"/>
    </row>
    <row r="129" spans="2:8" ht="27" thickBot="1">
      <c r="B129" s="323"/>
      <c r="C129" s="2065"/>
      <c r="D129" s="2071"/>
      <c r="E129" s="1059" t="s">
        <v>1757</v>
      </c>
      <c r="F129" s="981" t="s">
        <v>1758</v>
      </c>
      <c r="G129" s="872"/>
      <c r="H129" s="29"/>
    </row>
    <row r="130" spans="2:8" ht="27" thickBot="1">
      <c r="B130" s="323"/>
      <c r="C130" s="2065"/>
      <c r="D130" s="2071"/>
      <c r="E130" s="1059" t="s">
        <v>1759</v>
      </c>
      <c r="F130" s="981" t="s">
        <v>1760</v>
      </c>
      <c r="G130" s="872"/>
      <c r="H130" s="29"/>
    </row>
    <row r="131" spans="2:8" ht="27" thickBot="1">
      <c r="B131" s="323"/>
      <c r="C131" s="2065"/>
      <c r="D131" s="2071"/>
      <c r="E131" s="1059" t="s">
        <v>1761</v>
      </c>
      <c r="F131" s="981" t="s">
        <v>1762</v>
      </c>
      <c r="G131" s="872"/>
      <c r="H131" s="29"/>
    </row>
    <row r="132" spans="2:8" ht="27" thickBot="1">
      <c r="B132" s="323"/>
      <c r="C132" s="2065"/>
      <c r="D132" s="2071"/>
      <c r="E132" s="1059" t="s">
        <v>1763</v>
      </c>
      <c r="F132" s="981" t="s">
        <v>1764</v>
      </c>
      <c r="G132" s="872"/>
      <c r="H132" s="29"/>
    </row>
    <row r="133" spans="2:8" ht="27" thickBot="1">
      <c r="B133" s="323"/>
      <c r="C133" s="2065"/>
      <c r="D133" s="2071"/>
      <c r="E133" s="1059" t="s">
        <v>1765</v>
      </c>
      <c r="F133" s="981" t="s">
        <v>1766</v>
      </c>
      <c r="G133" s="872"/>
      <c r="H133" s="29"/>
    </row>
    <row r="134" spans="2:8" ht="27" thickBot="1">
      <c r="B134" s="323"/>
      <c r="C134" s="2065"/>
      <c r="D134" s="2071"/>
      <c r="E134" s="1059" t="s">
        <v>1767</v>
      </c>
      <c r="F134" s="981" t="s">
        <v>1768</v>
      </c>
      <c r="G134" s="872"/>
      <c r="H134" s="29"/>
    </row>
    <row r="135" spans="2:8" ht="27" thickBot="1">
      <c r="B135" s="323"/>
      <c r="C135" s="2065"/>
      <c r="D135" s="2071"/>
      <c r="E135" s="1059" t="s">
        <v>1769</v>
      </c>
      <c r="F135" s="981" t="s">
        <v>1770</v>
      </c>
      <c r="G135" s="872"/>
      <c r="H135" s="29"/>
    </row>
    <row r="136" spans="2:8" ht="27" thickBot="1">
      <c r="B136" s="323"/>
      <c r="C136" s="2065"/>
      <c r="D136" s="2071"/>
      <c r="E136" s="1059" t="s">
        <v>1771</v>
      </c>
      <c r="F136" s="981" t="s">
        <v>1772</v>
      </c>
      <c r="G136" s="872"/>
      <c r="H136" s="29"/>
    </row>
    <row r="137" spans="2:8" ht="27" thickBot="1">
      <c r="B137" s="323"/>
      <c r="C137" s="2065"/>
      <c r="D137" s="2071"/>
      <c r="E137" s="1059" t="s">
        <v>1773</v>
      </c>
      <c r="F137" s="981" t="s">
        <v>1774</v>
      </c>
      <c r="G137" s="872"/>
      <c r="H137" s="29"/>
    </row>
    <row r="138" spans="2:8" ht="27" thickBot="1">
      <c r="B138" s="323"/>
      <c r="C138" s="2065"/>
      <c r="D138" s="2071"/>
      <c r="E138" s="1059" t="s">
        <v>1775</v>
      </c>
      <c r="F138" s="981" t="s">
        <v>1776</v>
      </c>
      <c r="G138" s="872"/>
      <c r="H138" s="29"/>
    </row>
    <row r="139" spans="2:8" ht="27" thickBot="1">
      <c r="B139" s="323"/>
      <c r="C139" s="2065"/>
      <c r="D139" s="2071"/>
      <c r="E139" s="1059" t="s">
        <v>1777</v>
      </c>
      <c r="F139" s="981" t="s">
        <v>1778</v>
      </c>
      <c r="G139" s="872"/>
      <c r="H139" s="29"/>
    </row>
    <row r="140" spans="2:8" ht="27" thickBot="1">
      <c r="B140" s="323"/>
      <c r="C140" s="2065"/>
      <c r="D140" s="2071"/>
      <c r="E140" s="1059" t="s">
        <v>1779</v>
      </c>
      <c r="F140" s="981" t="s">
        <v>1780</v>
      </c>
      <c r="G140" s="872"/>
      <c r="H140" s="29"/>
    </row>
    <row r="141" spans="2:8" ht="27" thickBot="1">
      <c r="B141" s="323"/>
      <c r="C141" s="2065"/>
      <c r="D141" s="2071"/>
      <c r="E141" s="1059" t="s">
        <v>1781</v>
      </c>
      <c r="F141" s="981" t="s">
        <v>1782</v>
      </c>
      <c r="G141" s="872"/>
      <c r="H141" s="29"/>
    </row>
    <row r="142" spans="2:8" ht="27" thickBot="1">
      <c r="B142" s="323"/>
      <c r="C142" s="2065"/>
      <c r="D142" s="2071"/>
      <c r="E142" s="1059" t="s">
        <v>1783</v>
      </c>
      <c r="F142" s="981" t="s">
        <v>1784</v>
      </c>
      <c r="G142" s="872"/>
      <c r="H142" s="29"/>
    </row>
    <row r="143" spans="2:8" ht="27" thickBot="1">
      <c r="B143" s="323"/>
      <c r="C143" s="2066"/>
      <c r="D143" s="2072"/>
      <c r="E143" s="1059" t="s">
        <v>1785</v>
      </c>
      <c r="F143" s="981" t="s">
        <v>1786</v>
      </c>
      <c r="G143" s="872"/>
      <c r="H143" s="29"/>
    </row>
    <row r="144" spans="2:8">
      <c r="B144" s="323"/>
      <c r="C144" s="28"/>
      <c r="D144" s="28"/>
      <c r="E144" s="28"/>
      <c r="F144" s="28"/>
      <c r="G144" s="28"/>
      <c r="H144" s="29"/>
    </row>
    <row r="145" spans="2:8" ht="13" thickBot="1">
      <c r="B145" s="324"/>
      <c r="C145" s="325"/>
      <c r="D145" s="325"/>
      <c r="E145" s="325"/>
      <c r="F145" s="325"/>
      <c r="G145" s="325"/>
      <c r="H145" s="326"/>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rgb="FFFFFF00"/>
  </sheetPr>
  <dimension ref="C1:M125"/>
  <sheetViews>
    <sheetView workbookViewId="0">
      <selection activeCell="K11" sqref="K11"/>
    </sheetView>
  </sheetViews>
  <sheetFormatPr baseColWidth="10" defaultColWidth="9.1640625" defaultRowHeight="12" x14ac:dyDescent="0"/>
  <cols>
    <col min="1" max="1" width="2.83203125" style="20" customWidth="1"/>
    <col min="2" max="2" width="31.1640625" style="20" customWidth="1"/>
    <col min="3" max="3" width="2.5" style="20" customWidth="1"/>
    <col min="4" max="4" width="32.1640625" style="20" customWidth="1"/>
    <col min="5" max="5" width="22.6640625" style="20" customWidth="1"/>
    <col min="6" max="6" width="12.1640625" style="20" customWidth="1"/>
    <col min="7" max="7" width="34" style="20" customWidth="1"/>
    <col min="8" max="8" width="9.1640625" style="20"/>
    <col min="9" max="9" width="10.5" style="20" customWidth="1"/>
    <col min="10" max="11" width="9.1640625" style="20"/>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thickBot="1">
      <c r="C5" s="2157" t="s">
        <v>1428</v>
      </c>
      <c r="D5" s="2158"/>
      <c r="E5" s="2158"/>
      <c r="F5" s="2158"/>
      <c r="G5" s="2158"/>
      <c r="H5" s="2158"/>
      <c r="I5" s="2158"/>
      <c r="J5" s="2158"/>
      <c r="K5" s="2158"/>
      <c r="L5" s="2159"/>
    </row>
    <row r="6" spans="3:12" ht="16.5" customHeight="1" thickBot="1">
      <c r="C6" s="2160" t="s">
        <v>1338</v>
      </c>
      <c r="D6" s="2161"/>
      <c r="E6" s="2161"/>
      <c r="F6" s="2161"/>
      <c r="G6" s="2161"/>
      <c r="H6" s="2161"/>
      <c r="I6" s="2161"/>
      <c r="J6" s="2161"/>
      <c r="K6" s="2161"/>
      <c r="L6" s="2162"/>
    </row>
    <row r="7" spans="3:12" ht="13" thickBot="1">
      <c r="C7" s="718"/>
      <c r="D7" s="719"/>
      <c r="E7" s="719"/>
      <c r="F7" s="719"/>
      <c r="G7" s="719"/>
      <c r="H7" s="719"/>
      <c r="I7" s="719"/>
      <c r="J7" s="719"/>
      <c r="K7" s="719"/>
      <c r="L7" s="720"/>
    </row>
    <row r="8" spans="3:12" ht="46.5" customHeight="1" thickBot="1">
      <c r="C8" s="721"/>
      <c r="D8" s="753" t="s">
        <v>367</v>
      </c>
      <c r="E8" s="2114" t="s">
        <v>1339</v>
      </c>
      <c r="F8" s="2115"/>
      <c r="G8" s="2115"/>
      <c r="H8" s="2115"/>
      <c r="I8" s="2115"/>
      <c r="J8" s="2116"/>
      <c r="K8" s="752"/>
      <c r="L8" s="715"/>
    </row>
    <row r="9" spans="3:12" ht="13">
      <c r="C9" s="721"/>
      <c r="D9" s="722"/>
      <c r="E9" s="723"/>
      <c r="F9" s="722"/>
      <c r="G9" s="722"/>
      <c r="H9" s="722"/>
      <c r="I9" s="722"/>
      <c r="J9" s="722"/>
      <c r="K9" s="722"/>
      <c r="L9" s="715"/>
    </row>
    <row r="10" spans="3:12" ht="40" thickBot="1">
      <c r="C10" s="545"/>
      <c r="D10" s="724" t="s">
        <v>889</v>
      </c>
      <c r="E10" s="725" t="s">
        <v>890</v>
      </c>
      <c r="F10" s="726" t="s">
        <v>891</v>
      </c>
      <c r="G10" s="984" t="s">
        <v>892</v>
      </c>
      <c r="H10" s="2163" t="s">
        <v>893</v>
      </c>
      <c r="I10" s="2163"/>
      <c r="J10" s="2163"/>
      <c r="K10" s="727" t="s">
        <v>894</v>
      </c>
      <c r="L10" s="715"/>
    </row>
    <row r="11" spans="3:12" ht="13">
      <c r="C11" s="545"/>
      <c r="D11" s="2164" t="s">
        <v>895</v>
      </c>
      <c r="E11" s="2166" t="s">
        <v>896</v>
      </c>
      <c r="F11" s="2169" t="s">
        <v>897</v>
      </c>
      <c r="G11" s="2171" t="s">
        <v>898</v>
      </c>
      <c r="H11" s="2173" t="s">
        <v>899</v>
      </c>
      <c r="I11" s="2174"/>
      <c r="J11" s="985" t="s">
        <v>900</v>
      </c>
      <c r="K11" s="1066" t="s">
        <v>901</v>
      </c>
      <c r="L11" s="715"/>
    </row>
    <row r="12" spans="3:12" ht="13">
      <c r="C12" s="545"/>
      <c r="D12" s="2164"/>
      <c r="E12" s="2167"/>
      <c r="F12" s="2170"/>
      <c r="G12" s="2172"/>
      <c r="H12" s="2175"/>
      <c r="I12" s="2176"/>
      <c r="J12" s="728" t="s">
        <v>902</v>
      </c>
      <c r="K12" s="1067"/>
      <c r="L12" s="715"/>
    </row>
    <row r="13" spans="3:12" ht="13">
      <c r="C13" s="545"/>
      <c r="D13" s="2164"/>
      <c r="E13" s="2167"/>
      <c r="F13" s="2170"/>
      <c r="G13" s="2172"/>
      <c r="H13" s="2177" t="s">
        <v>903</v>
      </c>
      <c r="I13" s="2177"/>
      <c r="J13" s="728" t="s">
        <v>900</v>
      </c>
      <c r="K13" s="1067"/>
      <c r="L13" s="715"/>
    </row>
    <row r="14" spans="3:12" ht="13">
      <c r="C14" s="545"/>
      <c r="D14" s="2164"/>
      <c r="E14" s="2167"/>
      <c r="F14" s="2170"/>
      <c r="G14" s="2172"/>
      <c r="H14" s="2177"/>
      <c r="I14" s="2177"/>
      <c r="J14" s="728" t="s">
        <v>902</v>
      </c>
      <c r="K14" s="1067"/>
      <c r="L14" s="715"/>
    </row>
    <row r="15" spans="3:12" ht="13">
      <c r="C15" s="545"/>
      <c r="D15" s="2164"/>
      <c r="E15" s="2167"/>
      <c r="F15" s="2141" t="s">
        <v>904</v>
      </c>
      <c r="G15" s="2142" t="s">
        <v>905</v>
      </c>
      <c r="H15" s="2180" t="s">
        <v>906</v>
      </c>
      <c r="I15" s="2180"/>
      <c r="J15" s="729" t="s">
        <v>900</v>
      </c>
      <c r="K15" s="1068"/>
      <c r="L15" s="715"/>
    </row>
    <row r="16" spans="3:12" ht="13">
      <c r="C16" s="545"/>
      <c r="D16" s="2164"/>
      <c r="E16" s="2167"/>
      <c r="F16" s="2141"/>
      <c r="G16" s="2142"/>
      <c r="H16" s="2180"/>
      <c r="I16" s="2180"/>
      <c r="J16" s="729" t="s">
        <v>902</v>
      </c>
      <c r="K16" s="1067"/>
      <c r="L16" s="715"/>
    </row>
    <row r="17" spans="3:12" ht="13">
      <c r="C17" s="545"/>
      <c r="D17" s="2164"/>
      <c r="E17" s="2167"/>
      <c r="F17" s="2141"/>
      <c r="G17" s="2142"/>
      <c r="H17" s="2143" t="s">
        <v>907</v>
      </c>
      <c r="I17" s="2143"/>
      <c r="J17" s="729" t="s">
        <v>900</v>
      </c>
      <c r="K17" s="1067"/>
      <c r="L17" s="715"/>
    </row>
    <row r="18" spans="3:12" ht="13">
      <c r="C18" s="545"/>
      <c r="D18" s="2164"/>
      <c r="E18" s="2167"/>
      <c r="F18" s="2141"/>
      <c r="G18" s="2142"/>
      <c r="H18" s="2143"/>
      <c r="I18" s="2143"/>
      <c r="J18" s="729" t="s">
        <v>902</v>
      </c>
      <c r="K18" s="1067"/>
      <c r="L18" s="715"/>
    </row>
    <row r="19" spans="3:12" ht="42.75" customHeight="1">
      <c r="C19" s="545"/>
      <c r="D19" s="2164"/>
      <c r="E19" s="2167"/>
      <c r="F19" s="2141"/>
      <c r="G19" s="2142"/>
      <c r="H19" s="2143" t="s">
        <v>908</v>
      </c>
      <c r="I19" s="2143"/>
      <c r="J19" s="729" t="s">
        <v>900</v>
      </c>
      <c r="K19" s="1069"/>
      <c r="L19" s="730"/>
    </row>
    <row r="20" spans="3:12" ht="14" thickBot="1">
      <c r="C20" s="545"/>
      <c r="D20" s="2165"/>
      <c r="E20" s="2168"/>
      <c r="F20" s="2178"/>
      <c r="G20" s="2179"/>
      <c r="H20" s="2181"/>
      <c r="I20" s="2181"/>
      <c r="J20" s="731" t="s">
        <v>902</v>
      </c>
      <c r="K20" s="1070"/>
      <c r="L20" s="715"/>
    </row>
    <row r="21" spans="3:12" ht="47.25" customHeight="1">
      <c r="C21" s="545"/>
      <c r="D21" s="2165"/>
      <c r="E21" s="2127" t="s">
        <v>909</v>
      </c>
      <c r="F21" s="2182" t="s">
        <v>910</v>
      </c>
      <c r="G21" s="2150" t="s">
        <v>1789</v>
      </c>
      <c r="H21" s="2150" t="s">
        <v>911</v>
      </c>
      <c r="I21" s="2150"/>
      <c r="J21" s="2150"/>
      <c r="K21" s="1071"/>
      <c r="L21" s="715"/>
    </row>
    <row r="22" spans="3:12" ht="49.5" customHeight="1">
      <c r="C22" s="545"/>
      <c r="D22" s="2165"/>
      <c r="E22" s="2128"/>
      <c r="F22" s="2137"/>
      <c r="G22" s="2139"/>
      <c r="H22" s="2139" t="s">
        <v>912</v>
      </c>
      <c r="I22" s="2139"/>
      <c r="J22" s="2139"/>
      <c r="K22" s="1067"/>
      <c r="L22" s="715"/>
    </row>
    <row r="23" spans="3:12" ht="13">
      <c r="C23" s="545"/>
      <c r="D23" s="2165"/>
      <c r="E23" s="2128"/>
      <c r="F23" s="2151" t="s">
        <v>913</v>
      </c>
      <c r="G23" s="2154" t="s">
        <v>914</v>
      </c>
      <c r="H23" s="2147" t="s">
        <v>915</v>
      </c>
      <c r="I23" s="2147" t="s">
        <v>916</v>
      </c>
      <c r="J23" s="986" t="s">
        <v>900</v>
      </c>
      <c r="K23" s="1067"/>
      <c r="L23" s="715"/>
    </row>
    <row r="24" spans="3:12" ht="13">
      <c r="C24" s="545"/>
      <c r="D24" s="2165"/>
      <c r="E24" s="2128"/>
      <c r="F24" s="2152"/>
      <c r="G24" s="2155"/>
      <c r="H24" s="2148"/>
      <c r="I24" s="2148"/>
      <c r="J24" s="986" t="s">
        <v>902</v>
      </c>
      <c r="K24" s="1067"/>
      <c r="L24" s="715"/>
    </row>
    <row r="25" spans="3:12" ht="13">
      <c r="C25" s="545"/>
      <c r="D25" s="2165"/>
      <c r="E25" s="2128"/>
      <c r="F25" s="2152"/>
      <c r="G25" s="2155"/>
      <c r="H25" s="2148"/>
      <c r="I25" s="2148"/>
      <c r="J25" s="986" t="s">
        <v>917</v>
      </c>
      <c r="K25" s="1067"/>
      <c r="L25" s="715"/>
    </row>
    <row r="26" spans="3:12" ht="13">
      <c r="C26" s="545"/>
      <c r="D26" s="2165"/>
      <c r="E26" s="2128"/>
      <c r="F26" s="2152"/>
      <c r="G26" s="2155"/>
      <c r="H26" s="2148"/>
      <c r="I26" s="2149"/>
      <c r="J26" s="986" t="s">
        <v>80</v>
      </c>
      <c r="K26" s="1067"/>
      <c r="L26" s="715"/>
    </row>
    <row r="27" spans="3:12" ht="18" customHeight="1">
      <c r="C27" s="545"/>
      <c r="D27" s="2165"/>
      <c r="E27" s="2128"/>
      <c r="F27" s="2152"/>
      <c r="G27" s="2155"/>
      <c r="H27" s="2148"/>
      <c r="I27" s="2147" t="s">
        <v>918</v>
      </c>
      <c r="J27" s="986" t="s">
        <v>900</v>
      </c>
      <c r="K27" s="1067"/>
      <c r="L27" s="730"/>
    </row>
    <row r="28" spans="3:12" ht="13">
      <c r="C28" s="545"/>
      <c r="D28" s="2165"/>
      <c r="E28" s="2128"/>
      <c r="F28" s="2152"/>
      <c r="G28" s="2155"/>
      <c r="H28" s="2148"/>
      <c r="I28" s="2148"/>
      <c r="J28" s="986" t="s">
        <v>902</v>
      </c>
      <c r="K28" s="1067"/>
      <c r="L28" s="715"/>
    </row>
    <row r="29" spans="3:12" ht="13">
      <c r="C29" s="545"/>
      <c r="D29" s="2165"/>
      <c r="E29" s="2128"/>
      <c r="F29" s="2152"/>
      <c r="G29" s="2155"/>
      <c r="H29" s="2148"/>
      <c r="I29" s="2148"/>
      <c r="J29" s="986" t="s">
        <v>917</v>
      </c>
      <c r="K29" s="1067"/>
      <c r="L29" s="715"/>
    </row>
    <row r="30" spans="3:12" ht="13">
      <c r="C30" s="545"/>
      <c r="D30" s="2165"/>
      <c r="E30" s="2128"/>
      <c r="F30" s="2152"/>
      <c r="G30" s="2155"/>
      <c r="H30" s="2148"/>
      <c r="I30" s="2149"/>
      <c r="J30" s="986" t="s">
        <v>80</v>
      </c>
      <c r="K30" s="1067"/>
      <c r="L30" s="715"/>
    </row>
    <row r="31" spans="3:12" ht="13">
      <c r="C31" s="545"/>
      <c r="D31" s="2165"/>
      <c r="E31" s="2128"/>
      <c r="F31" s="2152"/>
      <c r="G31" s="2155"/>
      <c r="H31" s="2148"/>
      <c r="I31" s="2147" t="s">
        <v>919</v>
      </c>
      <c r="J31" s="986" t="s">
        <v>900</v>
      </c>
      <c r="K31" s="1067"/>
      <c r="L31" s="715"/>
    </row>
    <row r="32" spans="3:12" ht="13">
      <c r="C32" s="545"/>
      <c r="D32" s="2165"/>
      <c r="E32" s="2128"/>
      <c r="F32" s="2152"/>
      <c r="G32" s="2155"/>
      <c r="H32" s="2148"/>
      <c r="I32" s="2148"/>
      <c r="J32" s="986" t="s">
        <v>902</v>
      </c>
      <c r="K32" s="1067"/>
      <c r="L32" s="732"/>
    </row>
    <row r="33" spans="3:13" ht="13">
      <c r="C33" s="545"/>
      <c r="D33" s="2165"/>
      <c r="E33" s="2128"/>
      <c r="F33" s="2152"/>
      <c r="G33" s="2155"/>
      <c r="H33" s="2148"/>
      <c r="I33" s="2148"/>
      <c r="J33" s="986" t="s">
        <v>917</v>
      </c>
      <c r="K33" s="1067"/>
      <c r="L33" s="715"/>
    </row>
    <row r="34" spans="3:13" ht="13">
      <c r="C34" s="545"/>
      <c r="D34" s="2165"/>
      <c r="E34" s="2128"/>
      <c r="F34" s="2152"/>
      <c r="G34" s="2155"/>
      <c r="H34" s="2148"/>
      <c r="I34" s="2149"/>
      <c r="J34" s="986" t="s">
        <v>80</v>
      </c>
      <c r="K34" s="1067"/>
      <c r="L34" s="715"/>
    </row>
    <row r="35" spans="3:13" ht="13">
      <c r="C35" s="545"/>
      <c r="D35" s="2165"/>
      <c r="E35" s="2128"/>
      <c r="F35" s="2152"/>
      <c r="G35" s="2155"/>
      <c r="H35" s="2148"/>
      <c r="I35" s="2147" t="s">
        <v>920</v>
      </c>
      <c r="J35" s="986" t="s">
        <v>900</v>
      </c>
      <c r="K35" s="1067"/>
      <c r="L35" s="733"/>
      <c r="M35" s="28"/>
    </row>
    <row r="36" spans="3:13" ht="13">
      <c r="C36" s="734"/>
      <c r="D36" s="2165"/>
      <c r="E36" s="2128"/>
      <c r="F36" s="2152"/>
      <c r="G36" s="2155"/>
      <c r="H36" s="2148"/>
      <c r="I36" s="2148"/>
      <c r="J36" s="986" t="s">
        <v>902</v>
      </c>
      <c r="K36" s="1067"/>
      <c r="L36" s="29"/>
    </row>
    <row r="37" spans="3:13" ht="13">
      <c r="C37" s="734"/>
      <c r="D37" s="2165"/>
      <c r="E37" s="2128"/>
      <c r="F37" s="2152"/>
      <c r="G37" s="2155"/>
      <c r="H37" s="2148"/>
      <c r="I37" s="2148"/>
      <c r="J37" s="986" t="s">
        <v>917</v>
      </c>
      <c r="K37" s="1067"/>
      <c r="L37" s="29"/>
    </row>
    <row r="38" spans="3:13" ht="13">
      <c r="C38" s="734"/>
      <c r="D38" s="2165"/>
      <c r="E38" s="2128"/>
      <c r="F38" s="2152"/>
      <c r="G38" s="2155"/>
      <c r="H38" s="2148"/>
      <c r="I38" s="2149"/>
      <c r="J38" s="986" t="s">
        <v>80</v>
      </c>
      <c r="K38" s="1067"/>
      <c r="L38" s="29"/>
    </row>
    <row r="39" spans="3:13" ht="13">
      <c r="C39" s="734"/>
      <c r="D39" s="2165"/>
      <c r="E39" s="2128"/>
      <c r="F39" s="2152"/>
      <c r="G39" s="2155"/>
      <c r="H39" s="2148"/>
      <c r="I39" s="2147" t="s">
        <v>921</v>
      </c>
      <c r="J39" s="986" t="s">
        <v>900</v>
      </c>
      <c r="K39" s="1067"/>
      <c r="L39" s="29"/>
    </row>
    <row r="40" spans="3:13" ht="13">
      <c r="C40" s="734"/>
      <c r="D40" s="2165"/>
      <c r="E40" s="2128"/>
      <c r="F40" s="2152"/>
      <c r="G40" s="2155"/>
      <c r="H40" s="2148"/>
      <c r="I40" s="2148"/>
      <c r="J40" s="986" t="s">
        <v>902</v>
      </c>
      <c r="K40" s="1067"/>
      <c r="L40" s="29"/>
    </row>
    <row r="41" spans="3:13" ht="13">
      <c r="C41" s="734"/>
      <c r="D41" s="2165"/>
      <c r="E41" s="2128"/>
      <c r="F41" s="2152"/>
      <c r="G41" s="2155"/>
      <c r="H41" s="2148"/>
      <c r="I41" s="2148"/>
      <c r="J41" s="986" t="s">
        <v>917</v>
      </c>
      <c r="K41" s="1067"/>
      <c r="L41" s="29"/>
    </row>
    <row r="42" spans="3:13" ht="13">
      <c r="C42" s="734"/>
      <c r="D42" s="2165"/>
      <c r="E42" s="2128"/>
      <c r="F42" s="2152"/>
      <c r="G42" s="2155"/>
      <c r="H42" s="2148"/>
      <c r="I42" s="2149"/>
      <c r="J42" s="986" t="s">
        <v>80</v>
      </c>
      <c r="K42" s="1067"/>
      <c r="L42" s="29"/>
    </row>
    <row r="43" spans="3:13" ht="13">
      <c r="C43" s="734"/>
      <c r="D43" s="2165"/>
      <c r="E43" s="2128"/>
      <c r="F43" s="2152"/>
      <c r="G43" s="2155"/>
      <c r="H43" s="2148"/>
      <c r="I43" s="2147" t="s">
        <v>147</v>
      </c>
      <c r="J43" s="986" t="s">
        <v>900</v>
      </c>
      <c r="K43" s="1067"/>
      <c r="L43" s="29"/>
    </row>
    <row r="44" spans="3:13" ht="13">
      <c r="C44" s="734"/>
      <c r="D44" s="2165"/>
      <c r="E44" s="2128"/>
      <c r="F44" s="2152"/>
      <c r="G44" s="2155"/>
      <c r="H44" s="2148"/>
      <c r="I44" s="2148"/>
      <c r="J44" s="986" t="s">
        <v>902</v>
      </c>
      <c r="K44" s="1067"/>
      <c r="L44" s="29"/>
    </row>
    <row r="45" spans="3:13" ht="13">
      <c r="C45" s="734"/>
      <c r="D45" s="2165"/>
      <c r="E45" s="2128"/>
      <c r="F45" s="2152"/>
      <c r="G45" s="2155"/>
      <c r="H45" s="2148"/>
      <c r="I45" s="2148"/>
      <c r="J45" s="986" t="s">
        <v>917</v>
      </c>
      <c r="K45" s="1067"/>
      <c r="L45" s="29"/>
    </row>
    <row r="46" spans="3:13" ht="13">
      <c r="C46" s="734"/>
      <c r="D46" s="2165"/>
      <c r="E46" s="2128"/>
      <c r="F46" s="2152"/>
      <c r="G46" s="2155"/>
      <c r="H46" s="2149"/>
      <c r="I46" s="2149"/>
      <c r="J46" s="986" t="s">
        <v>80</v>
      </c>
      <c r="K46" s="1067"/>
      <c r="L46" s="29"/>
    </row>
    <row r="47" spans="3:13" ht="13">
      <c r="C47" s="734"/>
      <c r="D47" s="2165"/>
      <c r="E47" s="2128"/>
      <c r="F47" s="2152"/>
      <c r="G47" s="2155"/>
      <c r="H47" s="2147" t="s">
        <v>922</v>
      </c>
      <c r="I47" s="2147" t="s">
        <v>916</v>
      </c>
      <c r="J47" s="986" t="s">
        <v>900</v>
      </c>
      <c r="K47" s="1067"/>
      <c r="L47" s="29"/>
    </row>
    <row r="48" spans="3:13" ht="13">
      <c r="C48" s="734"/>
      <c r="D48" s="2165"/>
      <c r="E48" s="2128"/>
      <c r="F48" s="2152"/>
      <c r="G48" s="2155"/>
      <c r="H48" s="2148"/>
      <c r="I48" s="2148"/>
      <c r="J48" s="986" t="s">
        <v>902</v>
      </c>
      <c r="K48" s="1067"/>
      <c r="L48" s="29"/>
    </row>
    <row r="49" spans="3:12" ht="13">
      <c r="C49" s="734"/>
      <c r="D49" s="2165"/>
      <c r="E49" s="2128"/>
      <c r="F49" s="2152"/>
      <c r="G49" s="2155"/>
      <c r="H49" s="2148"/>
      <c r="I49" s="2148"/>
      <c r="J49" s="986" t="s">
        <v>917</v>
      </c>
      <c r="K49" s="1067"/>
      <c r="L49" s="29"/>
    </row>
    <row r="50" spans="3:12" ht="13">
      <c r="C50" s="734"/>
      <c r="D50" s="2165"/>
      <c r="E50" s="2128"/>
      <c r="F50" s="2152"/>
      <c r="G50" s="2155"/>
      <c r="H50" s="2148"/>
      <c r="I50" s="2149"/>
      <c r="J50" s="986" t="s">
        <v>80</v>
      </c>
      <c r="K50" s="1067"/>
      <c r="L50" s="29"/>
    </row>
    <row r="51" spans="3:12" ht="13">
      <c r="C51" s="734"/>
      <c r="D51" s="2165"/>
      <c r="E51" s="2128"/>
      <c r="F51" s="2152"/>
      <c r="G51" s="2155"/>
      <c r="H51" s="2148"/>
      <c r="I51" s="2147" t="s">
        <v>918</v>
      </c>
      <c r="J51" s="986" t="s">
        <v>900</v>
      </c>
      <c r="K51" s="1067"/>
      <c r="L51" s="29"/>
    </row>
    <row r="52" spans="3:12" ht="13">
      <c r="C52" s="734"/>
      <c r="D52" s="2165"/>
      <c r="E52" s="2128"/>
      <c r="F52" s="2152"/>
      <c r="G52" s="2155"/>
      <c r="H52" s="2148"/>
      <c r="I52" s="2148"/>
      <c r="J52" s="986" t="s">
        <v>902</v>
      </c>
      <c r="K52" s="1067"/>
      <c r="L52" s="29"/>
    </row>
    <row r="53" spans="3:12" ht="13">
      <c r="C53" s="734"/>
      <c r="D53" s="2165"/>
      <c r="E53" s="2128"/>
      <c r="F53" s="2152"/>
      <c r="G53" s="2155"/>
      <c r="H53" s="2148"/>
      <c r="I53" s="2148"/>
      <c r="J53" s="986" t="s">
        <v>917</v>
      </c>
      <c r="K53" s="1067"/>
      <c r="L53" s="29"/>
    </row>
    <row r="54" spans="3:12" ht="13">
      <c r="C54" s="734"/>
      <c r="D54" s="2165"/>
      <c r="E54" s="2128"/>
      <c r="F54" s="2152"/>
      <c r="G54" s="2155"/>
      <c r="H54" s="2148"/>
      <c r="I54" s="2149"/>
      <c r="J54" s="986" t="s">
        <v>80</v>
      </c>
      <c r="K54" s="1067"/>
      <c r="L54" s="29"/>
    </row>
    <row r="55" spans="3:12" ht="13">
      <c r="C55" s="734"/>
      <c r="D55" s="2165"/>
      <c r="E55" s="2128"/>
      <c r="F55" s="2152"/>
      <c r="G55" s="2155"/>
      <c r="H55" s="2148"/>
      <c r="I55" s="2147" t="s">
        <v>919</v>
      </c>
      <c r="J55" s="986" t="s">
        <v>900</v>
      </c>
      <c r="K55" s="1067"/>
      <c r="L55" s="29"/>
    </row>
    <row r="56" spans="3:12" ht="13">
      <c r="C56" s="734"/>
      <c r="D56" s="2165"/>
      <c r="E56" s="2128"/>
      <c r="F56" s="2152"/>
      <c r="G56" s="2155"/>
      <c r="H56" s="2148"/>
      <c r="I56" s="2148"/>
      <c r="J56" s="986" t="s">
        <v>902</v>
      </c>
      <c r="K56" s="1067"/>
      <c r="L56" s="29"/>
    </row>
    <row r="57" spans="3:12" ht="13">
      <c r="C57" s="734"/>
      <c r="D57" s="2165"/>
      <c r="E57" s="2128"/>
      <c r="F57" s="2152"/>
      <c r="G57" s="2155"/>
      <c r="H57" s="2148"/>
      <c r="I57" s="2148"/>
      <c r="J57" s="986" t="s">
        <v>917</v>
      </c>
      <c r="K57" s="1067"/>
      <c r="L57" s="29"/>
    </row>
    <row r="58" spans="3:12" ht="13">
      <c r="C58" s="734"/>
      <c r="D58" s="2165"/>
      <c r="E58" s="2128"/>
      <c r="F58" s="2152"/>
      <c r="G58" s="2155"/>
      <c r="H58" s="2148"/>
      <c r="I58" s="2149"/>
      <c r="J58" s="986" t="s">
        <v>80</v>
      </c>
      <c r="K58" s="1067"/>
      <c r="L58" s="29"/>
    </row>
    <row r="59" spans="3:12" ht="13">
      <c r="C59" s="734"/>
      <c r="D59" s="2165"/>
      <c r="E59" s="2128"/>
      <c r="F59" s="2152"/>
      <c r="G59" s="2155"/>
      <c r="H59" s="2148"/>
      <c r="I59" s="2147" t="s">
        <v>920</v>
      </c>
      <c r="J59" s="986" t="s">
        <v>900</v>
      </c>
      <c r="K59" s="1067"/>
      <c r="L59" s="29"/>
    </row>
    <row r="60" spans="3:12" ht="13">
      <c r="C60" s="734"/>
      <c r="D60" s="2165"/>
      <c r="E60" s="2128"/>
      <c r="F60" s="2152"/>
      <c r="G60" s="2155"/>
      <c r="H60" s="2148"/>
      <c r="I60" s="2148"/>
      <c r="J60" s="986" t="s">
        <v>902</v>
      </c>
      <c r="K60" s="1067"/>
      <c r="L60" s="29"/>
    </row>
    <row r="61" spans="3:12" ht="13">
      <c r="C61" s="734"/>
      <c r="D61" s="2165"/>
      <c r="E61" s="2128"/>
      <c r="F61" s="2152"/>
      <c r="G61" s="2155"/>
      <c r="H61" s="2148"/>
      <c r="I61" s="2148"/>
      <c r="J61" s="986" t="s">
        <v>917</v>
      </c>
      <c r="K61" s="1067"/>
      <c r="L61" s="29"/>
    </row>
    <row r="62" spans="3:12" ht="13">
      <c r="C62" s="734"/>
      <c r="D62" s="2165"/>
      <c r="E62" s="2128"/>
      <c r="F62" s="2152"/>
      <c r="G62" s="2155"/>
      <c r="H62" s="2148"/>
      <c r="I62" s="2149"/>
      <c r="J62" s="986" t="s">
        <v>80</v>
      </c>
      <c r="K62" s="1067"/>
      <c r="L62" s="29"/>
    </row>
    <row r="63" spans="3:12" ht="13">
      <c r="C63" s="734"/>
      <c r="D63" s="2165"/>
      <c r="E63" s="2128"/>
      <c r="F63" s="2152"/>
      <c r="G63" s="2155"/>
      <c r="H63" s="2148"/>
      <c r="I63" s="2147" t="s">
        <v>921</v>
      </c>
      <c r="J63" s="986" t="s">
        <v>900</v>
      </c>
      <c r="K63" s="1067"/>
      <c r="L63" s="29"/>
    </row>
    <row r="64" spans="3:12" ht="13">
      <c r="C64" s="734"/>
      <c r="D64" s="2165"/>
      <c r="E64" s="2128"/>
      <c r="F64" s="2152"/>
      <c r="G64" s="2155"/>
      <c r="H64" s="2148"/>
      <c r="I64" s="2148"/>
      <c r="J64" s="986" t="s">
        <v>902</v>
      </c>
      <c r="K64" s="1067"/>
      <c r="L64" s="29"/>
    </row>
    <row r="65" spans="3:12" ht="13">
      <c r="C65" s="734"/>
      <c r="D65" s="2165"/>
      <c r="E65" s="2128"/>
      <c r="F65" s="2152"/>
      <c r="G65" s="2155"/>
      <c r="H65" s="2148"/>
      <c r="I65" s="2148"/>
      <c r="J65" s="986" t="s">
        <v>917</v>
      </c>
      <c r="K65" s="1067"/>
      <c r="L65" s="29"/>
    </row>
    <row r="66" spans="3:12" ht="13">
      <c r="C66" s="734"/>
      <c r="D66" s="2165"/>
      <c r="E66" s="2128"/>
      <c r="F66" s="2152"/>
      <c r="G66" s="2155"/>
      <c r="H66" s="2148"/>
      <c r="I66" s="2149"/>
      <c r="J66" s="986" t="s">
        <v>80</v>
      </c>
      <c r="K66" s="1067"/>
      <c r="L66" s="29"/>
    </row>
    <row r="67" spans="3:12" ht="13">
      <c r="C67" s="734"/>
      <c r="D67" s="2165"/>
      <c r="E67" s="2128"/>
      <c r="F67" s="2152"/>
      <c r="G67" s="2155"/>
      <c r="H67" s="2148"/>
      <c r="I67" s="2147" t="s">
        <v>147</v>
      </c>
      <c r="J67" s="986" t="s">
        <v>900</v>
      </c>
      <c r="K67" s="1067"/>
      <c r="L67" s="29"/>
    </row>
    <row r="68" spans="3:12" ht="13">
      <c r="C68" s="734"/>
      <c r="D68" s="2165"/>
      <c r="E68" s="2128"/>
      <c r="F68" s="2152"/>
      <c r="G68" s="2155"/>
      <c r="H68" s="2148"/>
      <c r="I68" s="2148"/>
      <c r="J68" s="986" t="s">
        <v>902</v>
      </c>
      <c r="K68" s="1067"/>
      <c r="L68" s="29"/>
    </row>
    <row r="69" spans="3:12" ht="13">
      <c r="C69" s="734"/>
      <c r="D69" s="2165"/>
      <c r="E69" s="2128"/>
      <c r="F69" s="2152"/>
      <c r="G69" s="2155"/>
      <c r="H69" s="2148"/>
      <c r="I69" s="2148"/>
      <c r="J69" s="986" t="s">
        <v>917</v>
      </c>
      <c r="K69" s="1067"/>
      <c r="L69" s="29"/>
    </row>
    <row r="70" spans="3:12" ht="13">
      <c r="C70" s="734"/>
      <c r="D70" s="2165"/>
      <c r="E70" s="2128"/>
      <c r="F70" s="2152"/>
      <c r="G70" s="2155"/>
      <c r="H70" s="2149"/>
      <c r="I70" s="2149"/>
      <c r="J70" s="986" t="s">
        <v>80</v>
      </c>
      <c r="K70" s="1067"/>
      <c r="L70" s="29"/>
    </row>
    <row r="71" spans="3:12" ht="13">
      <c r="C71" s="734"/>
      <c r="D71" s="2165"/>
      <c r="E71" s="2128"/>
      <c r="F71" s="2152"/>
      <c r="G71" s="2155"/>
      <c r="H71" s="2147" t="s">
        <v>923</v>
      </c>
      <c r="I71" s="2147" t="s">
        <v>916</v>
      </c>
      <c r="J71" s="986" t="s">
        <v>900</v>
      </c>
      <c r="K71" s="1067"/>
      <c r="L71" s="29"/>
    </row>
    <row r="72" spans="3:12" ht="13">
      <c r="C72" s="734"/>
      <c r="D72" s="2165"/>
      <c r="E72" s="2128"/>
      <c r="F72" s="2152"/>
      <c r="G72" s="2155"/>
      <c r="H72" s="2148"/>
      <c r="I72" s="2148"/>
      <c r="J72" s="986" t="s">
        <v>902</v>
      </c>
      <c r="K72" s="1067"/>
      <c r="L72" s="29"/>
    </row>
    <row r="73" spans="3:12" ht="13">
      <c r="C73" s="734"/>
      <c r="D73" s="2165"/>
      <c r="E73" s="2128"/>
      <c r="F73" s="2152"/>
      <c r="G73" s="2155"/>
      <c r="H73" s="2148"/>
      <c r="I73" s="2148"/>
      <c r="J73" s="986" t="s">
        <v>917</v>
      </c>
      <c r="K73" s="1067"/>
      <c r="L73" s="29"/>
    </row>
    <row r="74" spans="3:12" ht="13">
      <c r="C74" s="734"/>
      <c r="D74" s="2165"/>
      <c r="E74" s="2128"/>
      <c r="F74" s="2152"/>
      <c r="G74" s="2155"/>
      <c r="H74" s="2148"/>
      <c r="I74" s="2149"/>
      <c r="J74" s="986" t="s">
        <v>80</v>
      </c>
      <c r="K74" s="1067"/>
      <c r="L74" s="29"/>
    </row>
    <row r="75" spans="3:12" ht="13">
      <c r="C75" s="734"/>
      <c r="D75" s="2165"/>
      <c r="E75" s="2128"/>
      <c r="F75" s="2152"/>
      <c r="G75" s="2155"/>
      <c r="H75" s="2148"/>
      <c r="I75" s="2147" t="s">
        <v>918</v>
      </c>
      <c r="J75" s="986" t="s">
        <v>900</v>
      </c>
      <c r="K75" s="1067"/>
      <c r="L75" s="29"/>
    </row>
    <row r="76" spans="3:12" ht="13">
      <c r="C76" s="734"/>
      <c r="D76" s="2165"/>
      <c r="E76" s="2128"/>
      <c r="F76" s="2152"/>
      <c r="G76" s="2155"/>
      <c r="H76" s="2148"/>
      <c r="I76" s="2148"/>
      <c r="J76" s="986" t="s">
        <v>902</v>
      </c>
      <c r="K76" s="1067"/>
      <c r="L76" s="29"/>
    </row>
    <row r="77" spans="3:12" ht="13">
      <c r="C77" s="734"/>
      <c r="D77" s="2165"/>
      <c r="E77" s="2128"/>
      <c r="F77" s="2152"/>
      <c r="G77" s="2155"/>
      <c r="H77" s="2148"/>
      <c r="I77" s="2148"/>
      <c r="J77" s="986" t="s">
        <v>917</v>
      </c>
      <c r="K77" s="1067"/>
      <c r="L77" s="29"/>
    </row>
    <row r="78" spans="3:12" ht="13">
      <c r="C78" s="734"/>
      <c r="D78" s="2165"/>
      <c r="E78" s="2128"/>
      <c r="F78" s="2152"/>
      <c r="G78" s="2155"/>
      <c r="H78" s="2148"/>
      <c r="I78" s="2149"/>
      <c r="J78" s="986" t="s">
        <v>80</v>
      </c>
      <c r="K78" s="1067"/>
      <c r="L78" s="29"/>
    </row>
    <row r="79" spans="3:12" ht="13">
      <c r="C79" s="734"/>
      <c r="D79" s="2165"/>
      <c r="E79" s="2128"/>
      <c r="F79" s="2152"/>
      <c r="G79" s="2155"/>
      <c r="H79" s="2148"/>
      <c r="I79" s="2147" t="s">
        <v>919</v>
      </c>
      <c r="J79" s="986" t="s">
        <v>900</v>
      </c>
      <c r="K79" s="1067"/>
      <c r="L79" s="29"/>
    </row>
    <row r="80" spans="3:12" ht="13">
      <c r="C80" s="734"/>
      <c r="D80" s="2165"/>
      <c r="E80" s="2128"/>
      <c r="F80" s="2152"/>
      <c r="G80" s="2155"/>
      <c r="H80" s="2148"/>
      <c r="I80" s="2148"/>
      <c r="J80" s="986" t="s">
        <v>902</v>
      </c>
      <c r="K80" s="1067"/>
      <c r="L80" s="29"/>
    </row>
    <row r="81" spans="3:12" ht="13">
      <c r="C81" s="734"/>
      <c r="D81" s="2165"/>
      <c r="E81" s="2128"/>
      <c r="F81" s="2152"/>
      <c r="G81" s="2155"/>
      <c r="H81" s="2148"/>
      <c r="I81" s="2148"/>
      <c r="J81" s="986" t="s">
        <v>917</v>
      </c>
      <c r="K81" s="1067"/>
      <c r="L81" s="29"/>
    </row>
    <row r="82" spans="3:12" ht="13">
      <c r="C82" s="734"/>
      <c r="D82" s="2165"/>
      <c r="E82" s="2128"/>
      <c r="F82" s="2152"/>
      <c r="G82" s="2155"/>
      <c r="H82" s="2148"/>
      <c r="I82" s="2149"/>
      <c r="J82" s="986" t="s">
        <v>80</v>
      </c>
      <c r="K82" s="1067"/>
      <c r="L82" s="29"/>
    </row>
    <row r="83" spans="3:12" ht="13">
      <c r="C83" s="734"/>
      <c r="D83" s="2165"/>
      <c r="E83" s="2128"/>
      <c r="F83" s="2152"/>
      <c r="G83" s="2155"/>
      <c r="H83" s="2148"/>
      <c r="I83" s="2147" t="s">
        <v>920</v>
      </c>
      <c r="J83" s="986" t="s">
        <v>900</v>
      </c>
      <c r="K83" s="1067"/>
      <c r="L83" s="29"/>
    </row>
    <row r="84" spans="3:12" ht="13">
      <c r="C84" s="734"/>
      <c r="D84" s="2165"/>
      <c r="E84" s="2128"/>
      <c r="F84" s="2152"/>
      <c r="G84" s="2155"/>
      <c r="H84" s="2148"/>
      <c r="I84" s="2148"/>
      <c r="J84" s="986" t="s">
        <v>902</v>
      </c>
      <c r="K84" s="1067"/>
      <c r="L84" s="29"/>
    </row>
    <row r="85" spans="3:12" ht="13">
      <c r="C85" s="734"/>
      <c r="D85" s="2165"/>
      <c r="E85" s="2128"/>
      <c r="F85" s="2152"/>
      <c r="G85" s="2155"/>
      <c r="H85" s="2148"/>
      <c r="I85" s="2148"/>
      <c r="J85" s="986" t="s">
        <v>917</v>
      </c>
      <c r="K85" s="1067"/>
      <c r="L85" s="29"/>
    </row>
    <row r="86" spans="3:12" ht="13">
      <c r="C86" s="734"/>
      <c r="D86" s="2165"/>
      <c r="E86" s="2128"/>
      <c r="F86" s="2152"/>
      <c r="G86" s="2155"/>
      <c r="H86" s="2148"/>
      <c r="I86" s="2149"/>
      <c r="J86" s="986" t="s">
        <v>80</v>
      </c>
      <c r="K86" s="1069"/>
      <c r="L86" s="29"/>
    </row>
    <row r="87" spans="3:12" ht="13">
      <c r="C87" s="734"/>
      <c r="D87" s="2165"/>
      <c r="E87" s="2128"/>
      <c r="F87" s="2152"/>
      <c r="G87" s="2155"/>
      <c r="H87" s="2148"/>
      <c r="I87" s="2147" t="s">
        <v>921</v>
      </c>
      <c r="J87" s="986" t="s">
        <v>900</v>
      </c>
      <c r="K87" s="1067"/>
      <c r="L87" s="29"/>
    </row>
    <row r="88" spans="3:12" ht="13">
      <c r="C88" s="734"/>
      <c r="D88" s="2165"/>
      <c r="E88" s="2128"/>
      <c r="F88" s="2152"/>
      <c r="G88" s="2155"/>
      <c r="H88" s="2148"/>
      <c r="I88" s="2148"/>
      <c r="J88" s="986" t="s">
        <v>902</v>
      </c>
      <c r="K88" s="1067"/>
      <c r="L88" s="29"/>
    </row>
    <row r="89" spans="3:12" ht="13">
      <c r="C89" s="734"/>
      <c r="D89" s="2165"/>
      <c r="E89" s="2128"/>
      <c r="F89" s="2152"/>
      <c r="G89" s="2155"/>
      <c r="H89" s="2148"/>
      <c r="I89" s="2148"/>
      <c r="J89" s="986" t="s">
        <v>917</v>
      </c>
      <c r="K89" s="1067"/>
      <c r="L89" s="29"/>
    </row>
    <row r="90" spans="3:12" ht="13">
      <c r="C90" s="734"/>
      <c r="D90" s="2165"/>
      <c r="E90" s="2128"/>
      <c r="F90" s="2152"/>
      <c r="G90" s="2155"/>
      <c r="H90" s="2148"/>
      <c r="I90" s="2149"/>
      <c r="J90" s="986" t="s">
        <v>80</v>
      </c>
      <c r="K90" s="1069"/>
      <c r="L90" s="29"/>
    </row>
    <row r="91" spans="3:12" ht="13">
      <c r="C91" s="734"/>
      <c r="D91" s="2165"/>
      <c r="E91" s="2128"/>
      <c r="F91" s="2152"/>
      <c r="G91" s="2155"/>
      <c r="H91" s="2148"/>
      <c r="I91" s="2147" t="s">
        <v>147</v>
      </c>
      <c r="J91" s="986" t="s">
        <v>900</v>
      </c>
      <c r="K91" s="1067"/>
      <c r="L91" s="29"/>
    </row>
    <row r="92" spans="3:12" ht="13">
      <c r="C92" s="734"/>
      <c r="D92" s="2165"/>
      <c r="E92" s="2128"/>
      <c r="F92" s="2152"/>
      <c r="G92" s="2155"/>
      <c r="H92" s="2148"/>
      <c r="I92" s="2148"/>
      <c r="J92" s="986" t="s">
        <v>902</v>
      </c>
      <c r="K92" s="1067"/>
      <c r="L92" s="29"/>
    </row>
    <row r="93" spans="3:12" ht="13">
      <c r="C93" s="734"/>
      <c r="D93" s="2165"/>
      <c r="E93" s="2128"/>
      <c r="F93" s="2152"/>
      <c r="G93" s="2155"/>
      <c r="H93" s="2148"/>
      <c r="I93" s="2148"/>
      <c r="J93" s="986" t="s">
        <v>917</v>
      </c>
      <c r="K93" s="1067"/>
      <c r="L93" s="29"/>
    </row>
    <row r="94" spans="3:12" ht="13">
      <c r="C94" s="734"/>
      <c r="D94" s="2165"/>
      <c r="E94" s="2128"/>
      <c r="F94" s="2153"/>
      <c r="G94" s="2156"/>
      <c r="H94" s="2149"/>
      <c r="I94" s="2149"/>
      <c r="J94" s="986" t="s">
        <v>80</v>
      </c>
      <c r="K94" s="1069"/>
      <c r="L94" s="29"/>
    </row>
    <row r="95" spans="3:12" ht="13">
      <c r="C95" s="734"/>
      <c r="D95" s="2165"/>
      <c r="E95" s="2128"/>
      <c r="F95" s="2141" t="s">
        <v>924</v>
      </c>
      <c r="G95" s="2142" t="s">
        <v>925</v>
      </c>
      <c r="H95" s="2143" t="s">
        <v>915</v>
      </c>
      <c r="I95" s="2143" t="s">
        <v>926</v>
      </c>
      <c r="J95" s="2143"/>
      <c r="K95" s="1067"/>
      <c r="L95" s="29"/>
    </row>
    <row r="96" spans="3:12" ht="13">
      <c r="C96" s="734"/>
      <c r="D96" s="2165"/>
      <c r="E96" s="2128"/>
      <c r="F96" s="2141"/>
      <c r="G96" s="2142"/>
      <c r="H96" s="2143"/>
      <c r="I96" s="2143" t="s">
        <v>927</v>
      </c>
      <c r="J96" s="2143"/>
      <c r="K96" s="1067"/>
      <c r="L96" s="29"/>
    </row>
    <row r="97" spans="3:12" ht="13">
      <c r="C97" s="734"/>
      <c r="D97" s="2165"/>
      <c r="E97" s="2128"/>
      <c r="F97" s="2141"/>
      <c r="G97" s="2142"/>
      <c r="H97" s="2143"/>
      <c r="I97" s="2143" t="s">
        <v>917</v>
      </c>
      <c r="J97" s="2143"/>
      <c r="K97" s="1067"/>
      <c r="L97" s="29"/>
    </row>
    <row r="98" spans="3:12" ht="13">
      <c r="C98" s="734"/>
      <c r="D98" s="2165"/>
      <c r="E98" s="2128"/>
      <c r="F98" s="2141"/>
      <c r="G98" s="2142"/>
      <c r="H98" s="2143"/>
      <c r="I98" s="2135" t="s">
        <v>80</v>
      </c>
      <c r="J98" s="2136"/>
      <c r="K98" s="1067"/>
      <c r="L98" s="29"/>
    </row>
    <row r="99" spans="3:12" ht="13">
      <c r="C99" s="734"/>
      <c r="D99" s="2165"/>
      <c r="E99" s="2128"/>
      <c r="F99" s="2141"/>
      <c r="G99" s="2142"/>
      <c r="H99" s="2143" t="s">
        <v>922</v>
      </c>
      <c r="I99" s="2143" t="s">
        <v>926</v>
      </c>
      <c r="J99" s="2143"/>
      <c r="K99" s="1067"/>
      <c r="L99" s="29"/>
    </row>
    <row r="100" spans="3:12" ht="13">
      <c r="C100" s="734"/>
      <c r="D100" s="2165"/>
      <c r="E100" s="2128"/>
      <c r="F100" s="2141"/>
      <c r="G100" s="2142"/>
      <c r="H100" s="2143"/>
      <c r="I100" s="2143" t="s">
        <v>927</v>
      </c>
      <c r="J100" s="2143"/>
      <c r="K100" s="1067"/>
      <c r="L100" s="29"/>
    </row>
    <row r="101" spans="3:12" ht="13">
      <c r="C101" s="734"/>
      <c r="D101" s="2165"/>
      <c r="E101" s="2128"/>
      <c r="F101" s="2141"/>
      <c r="G101" s="2142"/>
      <c r="H101" s="2143"/>
      <c r="I101" s="2143" t="s">
        <v>917</v>
      </c>
      <c r="J101" s="2143"/>
      <c r="K101" s="1067"/>
      <c r="L101" s="29"/>
    </row>
    <row r="102" spans="3:12" ht="13">
      <c r="C102" s="734"/>
      <c r="D102" s="2165"/>
      <c r="E102" s="2128"/>
      <c r="F102" s="2141"/>
      <c r="G102" s="2142"/>
      <c r="H102" s="2143"/>
      <c r="I102" s="2135" t="s">
        <v>80</v>
      </c>
      <c r="J102" s="2136"/>
      <c r="K102" s="1067"/>
      <c r="L102" s="29"/>
    </row>
    <row r="103" spans="3:12" ht="13">
      <c r="C103" s="734"/>
      <c r="D103" s="2165"/>
      <c r="E103" s="2128"/>
      <c r="F103" s="2141"/>
      <c r="G103" s="2142"/>
      <c r="H103" s="2144" t="s">
        <v>923</v>
      </c>
      <c r="I103" s="2143" t="s">
        <v>926</v>
      </c>
      <c r="J103" s="2143"/>
      <c r="K103" s="1067"/>
      <c r="L103" s="29"/>
    </row>
    <row r="104" spans="3:12" ht="13">
      <c r="C104" s="734"/>
      <c r="D104" s="2165"/>
      <c r="E104" s="2128"/>
      <c r="F104" s="2141"/>
      <c r="G104" s="2142"/>
      <c r="H104" s="2145"/>
      <c r="I104" s="2143" t="s">
        <v>927</v>
      </c>
      <c r="J104" s="2143"/>
      <c r="K104" s="1067"/>
      <c r="L104" s="29"/>
    </row>
    <row r="105" spans="3:12" ht="13">
      <c r="C105" s="734"/>
      <c r="D105" s="2165"/>
      <c r="E105" s="2128"/>
      <c r="F105" s="2141"/>
      <c r="G105" s="2142"/>
      <c r="H105" s="2145"/>
      <c r="I105" s="2143" t="s">
        <v>917</v>
      </c>
      <c r="J105" s="2143"/>
      <c r="K105" s="1067"/>
      <c r="L105" s="29"/>
    </row>
    <row r="106" spans="3:12" ht="13">
      <c r="C106" s="734"/>
      <c r="D106" s="2165"/>
      <c r="E106" s="2128"/>
      <c r="F106" s="2141"/>
      <c r="G106" s="2142"/>
      <c r="H106" s="2146"/>
      <c r="I106" s="2135" t="s">
        <v>80</v>
      </c>
      <c r="J106" s="2136"/>
      <c r="K106" s="1067"/>
      <c r="L106" s="29"/>
    </row>
    <row r="107" spans="3:12" ht="13">
      <c r="C107" s="734"/>
      <c r="D107" s="2165"/>
      <c r="E107" s="2128"/>
      <c r="F107" s="2137" t="s">
        <v>928</v>
      </c>
      <c r="G107" s="2139" t="s">
        <v>929</v>
      </c>
      <c r="H107" s="2126" t="s">
        <v>930</v>
      </c>
      <c r="I107" s="2126" t="s">
        <v>899</v>
      </c>
      <c r="J107" s="2126"/>
      <c r="K107" s="1067"/>
      <c r="L107" s="29"/>
    </row>
    <row r="108" spans="3:12" ht="13">
      <c r="C108" s="734"/>
      <c r="D108" s="2165"/>
      <c r="E108" s="2128"/>
      <c r="F108" s="2137"/>
      <c r="G108" s="2139"/>
      <c r="H108" s="2126"/>
      <c r="I108" s="2124" t="s">
        <v>903</v>
      </c>
      <c r="J108" s="2124"/>
      <c r="K108" s="1067"/>
      <c r="L108" s="29"/>
    </row>
    <row r="109" spans="3:12" ht="13">
      <c r="C109" s="734"/>
      <c r="D109" s="2165"/>
      <c r="E109" s="2128"/>
      <c r="F109" s="2137"/>
      <c r="G109" s="2139"/>
      <c r="H109" s="2124" t="s">
        <v>931</v>
      </c>
      <c r="I109" s="2126" t="s">
        <v>899</v>
      </c>
      <c r="J109" s="2126"/>
      <c r="K109" s="1067"/>
      <c r="L109" s="29"/>
    </row>
    <row r="110" spans="3:12" ht="13">
      <c r="C110" s="734"/>
      <c r="D110" s="2165"/>
      <c r="E110" s="2128"/>
      <c r="F110" s="2137"/>
      <c r="G110" s="2139"/>
      <c r="H110" s="2124"/>
      <c r="I110" s="2124" t="s">
        <v>903</v>
      </c>
      <c r="J110" s="2124"/>
      <c r="K110" s="1067"/>
      <c r="L110" s="29"/>
    </row>
    <row r="111" spans="3:12" ht="13">
      <c r="C111" s="734"/>
      <c r="D111" s="2165"/>
      <c r="E111" s="2128"/>
      <c r="F111" s="2137"/>
      <c r="G111" s="2139"/>
      <c r="H111" s="2124" t="s">
        <v>478</v>
      </c>
      <c r="I111" s="2126" t="s">
        <v>899</v>
      </c>
      <c r="J111" s="2126"/>
      <c r="K111" s="1067"/>
      <c r="L111" s="29"/>
    </row>
    <row r="112" spans="3:12" ht="13">
      <c r="C112" s="734"/>
      <c r="D112" s="2165"/>
      <c r="E112" s="2128"/>
      <c r="F112" s="2137"/>
      <c r="G112" s="2139"/>
      <c r="H112" s="2124"/>
      <c r="I112" s="2124" t="s">
        <v>903</v>
      </c>
      <c r="J112" s="2124"/>
      <c r="K112" s="1067"/>
      <c r="L112" s="29"/>
    </row>
    <row r="113" spans="3:12" ht="13">
      <c r="C113" s="734"/>
      <c r="D113" s="2165"/>
      <c r="E113" s="2128"/>
      <c r="F113" s="2137"/>
      <c r="G113" s="2139"/>
      <c r="H113" s="2124" t="s">
        <v>932</v>
      </c>
      <c r="I113" s="2126" t="s">
        <v>899</v>
      </c>
      <c r="J113" s="2126"/>
      <c r="K113" s="1067"/>
      <c r="L113" s="29"/>
    </row>
    <row r="114" spans="3:12" ht="13">
      <c r="C114" s="734"/>
      <c r="D114" s="2165"/>
      <c r="E114" s="2128"/>
      <c r="F114" s="2137"/>
      <c r="G114" s="2139"/>
      <c r="H114" s="2124"/>
      <c r="I114" s="2124" t="s">
        <v>903</v>
      </c>
      <c r="J114" s="2124"/>
      <c r="K114" s="1067"/>
      <c r="L114" s="29"/>
    </row>
    <row r="115" spans="3:12" ht="13">
      <c r="C115" s="734"/>
      <c r="D115" s="2165"/>
      <c r="E115" s="2128"/>
      <c r="F115" s="2137"/>
      <c r="G115" s="2139"/>
      <c r="H115" s="2124" t="s">
        <v>933</v>
      </c>
      <c r="I115" s="2126" t="s">
        <v>899</v>
      </c>
      <c r="J115" s="2126"/>
      <c r="K115" s="1067"/>
      <c r="L115" s="29"/>
    </row>
    <row r="116" spans="3:12" ht="13">
      <c r="C116" s="734"/>
      <c r="D116" s="2165"/>
      <c r="E116" s="2128"/>
      <c r="F116" s="2137"/>
      <c r="G116" s="2139"/>
      <c r="H116" s="2124"/>
      <c r="I116" s="2124" t="s">
        <v>903</v>
      </c>
      <c r="J116" s="2124"/>
      <c r="K116" s="1067"/>
      <c r="L116" s="29"/>
    </row>
    <row r="117" spans="3:12" ht="13">
      <c r="C117" s="734"/>
      <c r="D117" s="2165"/>
      <c r="E117" s="2128"/>
      <c r="F117" s="2137"/>
      <c r="G117" s="2139"/>
      <c r="H117" s="2124" t="s">
        <v>934</v>
      </c>
      <c r="I117" s="2126" t="s">
        <v>899</v>
      </c>
      <c r="J117" s="2126"/>
      <c r="K117" s="1067"/>
      <c r="L117" s="29"/>
    </row>
    <row r="118" spans="3:12" ht="14" thickBot="1">
      <c r="C118" s="734"/>
      <c r="D118" s="2165"/>
      <c r="E118" s="2129"/>
      <c r="F118" s="2138"/>
      <c r="G118" s="2140"/>
      <c r="H118" s="2125"/>
      <c r="I118" s="2125" t="s">
        <v>903</v>
      </c>
      <c r="J118" s="2125"/>
      <c r="K118" s="1070"/>
      <c r="L118" s="29"/>
    </row>
    <row r="119" spans="3:12" ht="13">
      <c r="C119" s="734"/>
      <c r="D119" s="2165"/>
      <c r="E119" s="2127" t="s">
        <v>935</v>
      </c>
      <c r="F119" s="2130" t="s">
        <v>936</v>
      </c>
      <c r="G119" s="2132" t="s">
        <v>937</v>
      </c>
      <c r="H119" s="2130" t="s">
        <v>900</v>
      </c>
      <c r="I119" s="2130"/>
      <c r="J119" s="2130"/>
      <c r="K119" s="1071"/>
      <c r="L119" s="29"/>
    </row>
    <row r="120" spans="3:12" ht="13">
      <c r="C120" s="734"/>
      <c r="D120" s="2165"/>
      <c r="E120" s="2128"/>
      <c r="F120" s="2131"/>
      <c r="G120" s="2133"/>
      <c r="H120" s="2131" t="s">
        <v>902</v>
      </c>
      <c r="I120" s="2131"/>
      <c r="J120" s="2131"/>
      <c r="K120" s="1067"/>
      <c r="L120" s="29"/>
    </row>
    <row r="121" spans="3:12" ht="23.25" customHeight="1">
      <c r="C121" s="734"/>
      <c r="D121" s="2165"/>
      <c r="E121" s="2128"/>
      <c r="F121" s="2117" t="s">
        <v>938</v>
      </c>
      <c r="G121" s="2134" t="s">
        <v>939</v>
      </c>
      <c r="H121" s="2117" t="s">
        <v>900</v>
      </c>
      <c r="I121" s="2117"/>
      <c r="J121" s="2117"/>
      <c r="K121" s="1067"/>
      <c r="L121" s="29"/>
    </row>
    <row r="122" spans="3:12" ht="24" customHeight="1">
      <c r="C122" s="734"/>
      <c r="D122" s="2165"/>
      <c r="E122" s="2128"/>
      <c r="F122" s="2117"/>
      <c r="G122" s="2134"/>
      <c r="H122" s="2117" t="s">
        <v>902</v>
      </c>
      <c r="I122" s="2117"/>
      <c r="J122" s="2117"/>
      <c r="K122" s="1067"/>
      <c r="L122" s="29"/>
    </row>
    <row r="123" spans="3:12" ht="13">
      <c r="C123" s="734"/>
      <c r="D123" s="2165"/>
      <c r="E123" s="2128"/>
      <c r="F123" s="2118" t="s">
        <v>940</v>
      </c>
      <c r="G123" s="2120" t="s">
        <v>941</v>
      </c>
      <c r="H123" s="2122" t="s">
        <v>900</v>
      </c>
      <c r="I123" s="2122"/>
      <c r="J123" s="2122"/>
      <c r="K123" s="1067"/>
      <c r="L123" s="29"/>
    </row>
    <row r="124" spans="3:12" ht="14" thickBot="1">
      <c r="C124" s="734"/>
      <c r="D124" s="2165"/>
      <c r="E124" s="2129"/>
      <c r="F124" s="2119"/>
      <c r="G124" s="2121"/>
      <c r="H124" s="2123" t="s">
        <v>902</v>
      </c>
      <c r="I124" s="2123"/>
      <c r="J124" s="2123"/>
      <c r="K124" s="1070"/>
      <c r="L124" s="29"/>
    </row>
    <row r="125" spans="3:12" ht="13" thickBot="1">
      <c r="C125" s="324"/>
      <c r="D125" s="325"/>
      <c r="E125" s="325"/>
      <c r="F125" s="325"/>
      <c r="G125" s="325"/>
      <c r="H125" s="325"/>
      <c r="I125" s="325"/>
      <c r="J125" s="325"/>
      <c r="K125" s="325"/>
      <c r="L125" s="326"/>
    </row>
  </sheetData>
  <sheetProtection password="D69D" sheet="1" selectLockedCells="1"/>
  <protectedRanges>
    <protectedRange sqref="K11:K124" name=""/>
  </protectedRanges>
  <mergeCells count="93">
    <mergeCell ref="C5:L5"/>
    <mergeCell ref="C6:L6"/>
    <mergeCell ref="H10:J10"/>
    <mergeCell ref="D11:D124"/>
    <mergeCell ref="E11:E20"/>
    <mergeCell ref="F11:F14"/>
    <mergeCell ref="G11:G14"/>
    <mergeCell ref="H11:I12"/>
    <mergeCell ref="H13:I14"/>
    <mergeCell ref="F15:F20"/>
    <mergeCell ref="G15:G20"/>
    <mergeCell ref="H15:I16"/>
    <mergeCell ref="H17:I18"/>
    <mergeCell ref="H19:I20"/>
    <mergeCell ref="E21:E118"/>
    <mergeCell ref="F21:F22"/>
    <mergeCell ref="G21:G22"/>
    <mergeCell ref="H21:J21"/>
    <mergeCell ref="H22:J22"/>
    <mergeCell ref="F23:F94"/>
    <mergeCell ref="G23:G94"/>
    <mergeCell ref="H23:H46"/>
    <mergeCell ref="I23:I26"/>
    <mergeCell ref="I27:I30"/>
    <mergeCell ref="I31:I34"/>
    <mergeCell ref="I35:I38"/>
    <mergeCell ref="I39:I42"/>
    <mergeCell ref="I43:I46"/>
    <mergeCell ref="H47:H70"/>
    <mergeCell ref="I47:I50"/>
    <mergeCell ref="I51:I54"/>
    <mergeCell ref="I55:I58"/>
    <mergeCell ref="H71:H94"/>
    <mergeCell ref="I71:I74"/>
    <mergeCell ref="I75:I78"/>
    <mergeCell ref="I79:I82"/>
    <mergeCell ref="I83:I86"/>
    <mergeCell ref="I87:I90"/>
    <mergeCell ref="I91:I94"/>
    <mergeCell ref="I103:J103"/>
    <mergeCell ref="I104:J104"/>
    <mergeCell ref="I105:J105"/>
    <mergeCell ref="I59:I62"/>
    <mergeCell ref="I63:I66"/>
    <mergeCell ref="I67:I70"/>
    <mergeCell ref="I113:J113"/>
    <mergeCell ref="I114:J114"/>
    <mergeCell ref="H115:H116"/>
    <mergeCell ref="F95:F106"/>
    <mergeCell ref="G95:G106"/>
    <mergeCell ref="H95:H98"/>
    <mergeCell ref="I95:J95"/>
    <mergeCell ref="I96:J96"/>
    <mergeCell ref="I97:J97"/>
    <mergeCell ref="I98:J98"/>
    <mergeCell ref="H99:H102"/>
    <mergeCell ref="I99:J99"/>
    <mergeCell ref="I100:J100"/>
    <mergeCell ref="I101:J101"/>
    <mergeCell ref="I102:J102"/>
    <mergeCell ref="H103:H106"/>
    <mergeCell ref="H120:J120"/>
    <mergeCell ref="F121:F122"/>
    <mergeCell ref="G121:G122"/>
    <mergeCell ref="I106:J106"/>
    <mergeCell ref="F107:F118"/>
    <mergeCell ref="G107:G118"/>
    <mergeCell ref="H107:H108"/>
    <mergeCell ref="I107:J107"/>
    <mergeCell ref="I108:J108"/>
    <mergeCell ref="H109:H110"/>
    <mergeCell ref="I109:J109"/>
    <mergeCell ref="I110:J110"/>
    <mergeCell ref="H111:H112"/>
    <mergeCell ref="I111:J111"/>
    <mergeCell ref="I112:J112"/>
    <mergeCell ref="H113:H114"/>
    <mergeCell ref="E8:J8"/>
    <mergeCell ref="H121:J121"/>
    <mergeCell ref="H122:J122"/>
    <mergeCell ref="F123:F124"/>
    <mergeCell ref="G123:G124"/>
    <mergeCell ref="H123:J123"/>
    <mergeCell ref="H124:J124"/>
    <mergeCell ref="H117:H118"/>
    <mergeCell ref="I117:J117"/>
    <mergeCell ref="I118:J118"/>
    <mergeCell ref="I115:J115"/>
    <mergeCell ref="I116:J116"/>
    <mergeCell ref="E119:E124"/>
    <mergeCell ref="F119:F120"/>
    <mergeCell ref="G119:G120"/>
    <mergeCell ref="H119:J119"/>
  </mergeCells>
  <pageMargins left="0.7" right="0.7" top="0.75" bottom="0.75" header="0.3" footer="0.3"/>
  <rowBreaks count="2" manualBreakCount="2">
    <brk id="38"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tabColor rgb="FFFFFF00"/>
  </sheetPr>
  <dimension ref="C4:T191"/>
  <sheetViews>
    <sheetView workbookViewId="0">
      <selection activeCell="H46" sqref="H46:K46"/>
    </sheetView>
  </sheetViews>
  <sheetFormatPr baseColWidth="10" defaultColWidth="9.1640625" defaultRowHeight="12" x14ac:dyDescent="0"/>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9.1640625" style="20"/>
    <col min="12" max="12" width="3.5" style="20" customWidth="1"/>
    <col min="13" max="13" width="5.5" style="20" customWidth="1"/>
    <col min="14" max="19" width="20.6640625" style="20" customWidth="1"/>
    <col min="20" max="16384" width="9.1640625" style="20"/>
  </cols>
  <sheetData>
    <row r="4" spans="3:20" ht="18.75" customHeight="1" thickBot="1"/>
    <row r="5" spans="3:20" ht="20" thickBot="1">
      <c r="C5" s="2186" t="s">
        <v>1428</v>
      </c>
      <c r="D5" s="2187"/>
      <c r="E5" s="2187"/>
      <c r="F5" s="2187"/>
      <c r="G5" s="2187"/>
      <c r="H5" s="2187"/>
      <c r="I5" s="2187"/>
      <c r="J5" s="2187"/>
      <c r="K5" s="2187"/>
      <c r="L5" s="2188"/>
      <c r="M5" s="699"/>
    </row>
    <row r="6" spans="3:20" ht="18" thickBot="1">
      <c r="C6" s="2058" t="s">
        <v>1862</v>
      </c>
      <c r="D6" s="2059"/>
      <c r="E6" s="2059"/>
      <c r="F6" s="2059"/>
      <c r="G6" s="2059"/>
      <c r="H6" s="2059"/>
      <c r="I6" s="2059"/>
      <c r="J6" s="2059"/>
      <c r="K6" s="2059"/>
      <c r="L6" s="2060"/>
      <c r="M6" s="700"/>
    </row>
    <row r="7" spans="3:20" ht="18" thickBot="1">
      <c r="C7" s="701"/>
      <c r="D7" s="702"/>
      <c r="E7" s="702"/>
      <c r="F7" s="702"/>
      <c r="G7" s="702"/>
      <c r="H7" s="702"/>
      <c r="I7" s="702"/>
      <c r="J7" s="702"/>
      <c r="K7" s="702"/>
      <c r="L7" s="703"/>
      <c r="M7" s="698"/>
    </row>
    <row r="8" spans="3:20" ht="120" customHeight="1" thickBot="1">
      <c r="C8" s="704"/>
      <c r="D8" s="660" t="s">
        <v>367</v>
      </c>
      <c r="E8" s="2183" t="s">
        <v>1340</v>
      </c>
      <c r="F8" s="2184"/>
      <c r="G8" s="2184"/>
      <c r="H8" s="2184"/>
      <c r="I8" s="2184"/>
      <c r="J8" s="2185"/>
      <c r="K8" s="698"/>
      <c r="L8" s="705"/>
      <c r="M8" s="698"/>
    </row>
    <row r="9" spans="3:20" ht="17">
      <c r="C9" s="704"/>
      <c r="D9" s="698"/>
      <c r="E9" s="698"/>
      <c r="F9" s="698"/>
      <c r="G9" s="698"/>
      <c r="H9" s="698"/>
      <c r="I9" s="698"/>
      <c r="J9" s="698"/>
      <c r="K9" s="698"/>
      <c r="L9" s="705"/>
      <c r="M9" s="698"/>
    </row>
    <row r="10" spans="3:20">
      <c r="C10" s="323"/>
      <c r="D10" s="28"/>
      <c r="E10" s="28"/>
      <c r="F10" s="28"/>
      <c r="G10" s="28"/>
      <c r="H10" s="28"/>
      <c r="I10" s="28"/>
      <c r="J10" s="28"/>
      <c r="K10" s="28"/>
      <c r="L10" s="29"/>
    </row>
    <row r="11" spans="3:20" ht="14" thickBot="1">
      <c r="C11" s="323"/>
      <c r="D11" s="686" t="s">
        <v>835</v>
      </c>
      <c r="E11" s="546"/>
      <c r="F11" s="546"/>
      <c r="G11" s="546"/>
      <c r="H11" s="546"/>
      <c r="I11" s="546"/>
      <c r="J11" s="546"/>
      <c r="K11" s="687"/>
      <c r="L11" s="706"/>
    </row>
    <row r="12" spans="3:20" ht="16.5" customHeight="1">
      <c r="C12" s="323"/>
      <c r="D12" s="1078" t="s">
        <v>836</v>
      </c>
      <c r="E12" s="1082" t="str">
        <f>IF(ISBLANK('1. Classification &amp; Budget'!H5),"",'1. Classification &amp; Budget'!H5)</f>
        <v>Kenya</v>
      </c>
      <c r="F12" s="2252" t="s">
        <v>837</v>
      </c>
      <c r="G12" s="2252"/>
      <c r="H12" s="2252"/>
      <c r="I12" s="2252"/>
      <c r="J12" s="2252"/>
      <c r="K12" s="2253"/>
      <c r="L12" s="707"/>
      <c r="O12" s="696"/>
      <c r="P12" s="697"/>
      <c r="Q12" s="697"/>
      <c r="R12" s="697"/>
      <c r="S12" s="697"/>
      <c r="T12" s="697"/>
    </row>
    <row r="13" spans="3:20" ht="34.5" customHeight="1">
      <c r="C13" s="323"/>
      <c r="D13" s="1079" t="s">
        <v>838</v>
      </c>
      <c r="E13" s="1083" t="str">
        <f>IF(ISBLANK('1. Classification &amp; Budget'!F23),"",'1. Classification &amp; Budget'!F23)</f>
        <v>Hess</v>
      </c>
      <c r="F13" s="2254" t="s">
        <v>884</v>
      </c>
      <c r="G13" s="2255"/>
      <c r="H13" s="2255"/>
      <c r="I13" s="2255"/>
      <c r="J13" s="2255"/>
      <c r="K13" s="2256"/>
      <c r="L13" s="708"/>
      <c r="O13" s="697"/>
      <c r="P13" s="697"/>
      <c r="Q13" s="697"/>
      <c r="R13" s="697"/>
      <c r="S13" s="697"/>
      <c r="T13" s="697"/>
    </row>
    <row r="14" spans="3:20" ht="36" customHeight="1">
      <c r="C14" s="323"/>
      <c r="D14" s="1079" t="s">
        <v>839</v>
      </c>
      <c r="E14" s="1083" t="str">
        <f>IF(ISBLANK('1. Classification &amp; Budget'!I23),"",'1. Classification &amp; Budget'!I23)</f>
        <v>Peter</v>
      </c>
      <c r="F14" s="2257"/>
      <c r="G14" s="2257"/>
      <c r="H14" s="2257"/>
      <c r="I14" s="2257"/>
      <c r="J14" s="2257"/>
      <c r="K14" s="2258"/>
      <c r="L14" s="708"/>
      <c r="O14" s="697"/>
      <c r="P14" s="697"/>
      <c r="Q14" s="697"/>
      <c r="R14" s="697"/>
      <c r="S14" s="697"/>
      <c r="T14" s="697"/>
    </row>
    <row r="15" spans="3:20" ht="13">
      <c r="C15" s="323"/>
      <c r="D15" s="2259" t="s">
        <v>840</v>
      </c>
      <c r="E15" s="2194"/>
      <c r="F15" s="2260" t="s">
        <v>841</v>
      </c>
      <c r="G15" s="2260"/>
      <c r="H15" s="2260"/>
      <c r="I15" s="2261">
        <f>IF('1. Classification &amp; Budget'!H58=0,"",'1. Classification &amp; Budget'!H58)</f>
        <v>2279.0697674418607</v>
      </c>
      <c r="J15" s="2261"/>
      <c r="K15" s="2262"/>
      <c r="L15" s="709"/>
      <c r="O15" s="697"/>
      <c r="P15" s="697"/>
      <c r="Q15" s="697"/>
      <c r="R15" s="697"/>
      <c r="S15" s="697"/>
      <c r="T15" s="697"/>
    </row>
    <row r="16" spans="3:20" ht="13">
      <c r="C16" s="323"/>
      <c r="D16" s="2263" t="str">
        <f>IF(ISBLANK('2. Questionnaire'!J8),"",'2. Questionnaire'!J8)</f>
        <v xml:space="preserve">The faculty and students at Kyanguli Secondary School would like to construct a greenhouse using the Amiran Farmer’s Kit (AFK). The greenhouse will be used by the students and faculty to provide a more nutritious and balanced diet, especially for orphans and girls boarding at the school, impoverished children in the community, and the HIV/AIDS at-risk population. _x000D__x000D_Kyanguli is a recently founded school, located in land once belonging to the Tsavo game reserve, between Nairobi and Mombasa. Very little rainfall is received here, with the majority coming in the month of April. The lack of a clean supply of water has lead to outbreaks of waterborne illnesses, which are compounded with the unavailability of food necessary for a balanced diet. A majority of food in the area, especially at the school, comes from aid organizations such as the Red Cross and World Food Programme. _x000D__x000D_The school and surrounding community are hoping to raise funding for the installation of a greenhouse kit, supplied by a local company called Amiran. The all-inclusive kit includes seeds, all required agro-chemicals and fertilizers, along with a drip irrigation system. _x000D__x000D_The greenhouse will be constructed at the school, and operated by a group of students. Any extra produce will be sold as an Income Generating Activity, while also supplying the area with fresh produce during times of drought. Furthermore, income generation will help alleviate the financial burden at the school, meaning less students will be sent home for school fees. </v>
      </c>
      <c r="E16" s="2264"/>
      <c r="F16" s="2269" t="s">
        <v>842</v>
      </c>
      <c r="G16" s="2270"/>
      <c r="H16" s="1080">
        <f>IF(ISBLANK('1. Classification &amp; Budget'!H18),"",'1. Classification &amp; Budget'!H18)</f>
        <v>41395</v>
      </c>
      <c r="I16" s="2193" t="s">
        <v>843</v>
      </c>
      <c r="J16" s="2193"/>
      <c r="K16" s="1081">
        <f>IF(ISBLANK('1. Classification &amp; Budget'!N18),"",'1. Classification &amp; Budget'!N18)</f>
        <v>41470</v>
      </c>
      <c r="L16" s="710"/>
      <c r="O16" s="697"/>
      <c r="P16" s="697"/>
      <c r="Q16" s="697"/>
      <c r="R16" s="697"/>
      <c r="S16" s="697"/>
      <c r="T16" s="697"/>
    </row>
    <row r="17" spans="3:20" ht="13">
      <c r="C17" s="323"/>
      <c r="D17" s="2265"/>
      <c r="E17" s="2266"/>
      <c r="F17" s="2194" t="s">
        <v>844</v>
      </c>
      <c r="G17" s="2194"/>
      <c r="H17" s="2194"/>
      <c r="I17" s="2194"/>
      <c r="J17" s="2194"/>
      <c r="K17" s="2195"/>
      <c r="L17" s="708"/>
      <c r="O17" s="697"/>
      <c r="P17" s="697"/>
      <c r="Q17" s="697"/>
      <c r="R17" s="697"/>
      <c r="S17" s="697"/>
      <c r="T17" s="697"/>
    </row>
    <row r="18" spans="3:20" ht="108.75" customHeight="1" thickBot="1">
      <c r="C18" s="323"/>
      <c r="D18" s="2267"/>
      <c r="E18" s="2268"/>
      <c r="F18" s="2196" t="str">
        <f>'1. Classification &amp; Budget'!H11&amp;", "&amp;'1. Classification &amp; Budget'!H12&amp;", "&amp;'1. Classification &amp; Budget'!H5</f>
        <v>Kyanguli Secondary School, Kibwezi, Makueni County, Kenya, Kenya</v>
      </c>
      <c r="G18" s="2197"/>
      <c r="H18" s="2197"/>
      <c r="I18" s="2197"/>
      <c r="J18" s="2197"/>
      <c r="K18" s="2198"/>
      <c r="L18" s="708"/>
      <c r="O18" s="697"/>
      <c r="P18" s="697"/>
      <c r="Q18" s="697"/>
      <c r="R18" s="697"/>
      <c r="S18" s="697"/>
      <c r="T18" s="697"/>
    </row>
    <row r="19" spans="3:20" ht="13">
      <c r="C19" s="323"/>
      <c r="D19" s="687"/>
      <c r="E19" s="687"/>
      <c r="F19" s="687"/>
      <c r="G19" s="687"/>
      <c r="H19" s="687"/>
      <c r="I19" s="687"/>
      <c r="J19" s="687"/>
      <c r="K19" s="687"/>
      <c r="L19" s="706"/>
      <c r="N19" s="28"/>
      <c r="O19" s="596"/>
      <c r="P19" s="596"/>
      <c r="Q19" s="596"/>
      <c r="R19" s="596"/>
      <c r="S19" s="596"/>
      <c r="T19" s="697"/>
    </row>
    <row r="20" spans="3:20" ht="14" thickBot="1">
      <c r="C20" s="323"/>
      <c r="D20" s="686" t="s">
        <v>845</v>
      </c>
      <c r="E20" s="688"/>
      <c r="F20" s="688"/>
      <c r="G20" s="688"/>
      <c r="H20" s="688"/>
      <c r="I20" s="688"/>
      <c r="J20" s="688"/>
      <c r="K20" s="688"/>
      <c r="L20" s="711"/>
      <c r="N20" s="28"/>
      <c r="O20" s="596"/>
      <c r="P20" s="596"/>
      <c r="Q20" s="596"/>
      <c r="R20" s="596"/>
      <c r="S20" s="596"/>
      <c r="T20" s="697"/>
    </row>
    <row r="21" spans="3:20" ht="55.5" customHeight="1" thickBot="1">
      <c r="C21" s="323"/>
      <c r="D21" s="2199" t="s">
        <v>887</v>
      </c>
      <c r="E21" s="2200"/>
      <c r="F21" s="2271" t="s">
        <v>885</v>
      </c>
      <c r="G21" s="2272"/>
      <c r="H21" s="2273"/>
      <c r="I21" s="2274" t="s">
        <v>886</v>
      </c>
      <c r="J21" s="2275"/>
      <c r="K21" s="2276"/>
      <c r="L21" s="712"/>
      <c r="N21" s="1025"/>
      <c r="O21" s="1025"/>
      <c r="P21" s="1025"/>
      <c r="Q21" s="1025"/>
      <c r="R21" s="1025"/>
      <c r="S21" s="1025"/>
      <c r="T21" s="697"/>
    </row>
    <row r="22" spans="3:20" ht="55.5" customHeight="1">
      <c r="C22" s="323"/>
      <c r="D22" s="2201"/>
      <c r="E22" s="2202"/>
      <c r="F22" s="2277" t="s">
        <v>846</v>
      </c>
      <c r="G22" s="2279" t="s">
        <v>847</v>
      </c>
      <c r="H22" s="2189" t="s">
        <v>848</v>
      </c>
      <c r="I22" s="2191" t="s">
        <v>849</v>
      </c>
      <c r="J22" s="2191" t="s">
        <v>850</v>
      </c>
      <c r="K22" s="2281" t="s">
        <v>851</v>
      </c>
      <c r="L22" s="713"/>
      <c r="N22" s="881"/>
      <c r="O22" s="881"/>
      <c r="P22" s="881"/>
      <c r="Q22" s="881"/>
      <c r="R22" s="881"/>
      <c r="S22" s="881"/>
      <c r="T22" s="697"/>
    </row>
    <row r="23" spans="3:20" ht="88.5" customHeight="1" thickBot="1">
      <c r="C23" s="323"/>
      <c r="D23" s="2203"/>
      <c r="E23" s="2204"/>
      <c r="F23" s="2278"/>
      <c r="G23" s="2280"/>
      <c r="H23" s="2190"/>
      <c r="I23" s="2192"/>
      <c r="J23" s="2192"/>
      <c r="K23" s="2282"/>
      <c r="L23" s="713"/>
      <c r="N23" s="881"/>
      <c r="O23" s="881"/>
      <c r="P23" s="881"/>
      <c r="Q23" s="881"/>
      <c r="R23" s="881"/>
      <c r="S23" s="881"/>
      <c r="T23" s="697"/>
    </row>
    <row r="24" spans="3:20" ht="31.5" customHeight="1" thickTop="1">
      <c r="C24" s="323"/>
      <c r="D24" s="2292">
        <v>1</v>
      </c>
      <c r="E24" s="2293"/>
      <c r="F24" s="1073"/>
      <c r="G24" s="1073"/>
      <c r="H24" s="1073"/>
      <c r="I24" s="1073"/>
      <c r="J24" s="1073"/>
      <c r="K24" s="1074"/>
      <c r="L24" s="657"/>
      <c r="N24" s="881"/>
      <c r="O24" s="881"/>
      <c r="P24" s="881"/>
      <c r="Q24" s="881"/>
      <c r="R24" s="1026"/>
      <c r="S24" s="1026"/>
      <c r="T24" s="697"/>
    </row>
    <row r="25" spans="3:20" ht="31.5" customHeight="1">
      <c r="C25" s="323"/>
      <c r="D25" s="2239">
        <v>2</v>
      </c>
      <c r="E25" s="2240"/>
      <c r="F25" s="870"/>
      <c r="G25" s="870"/>
      <c r="H25" s="870"/>
      <c r="I25" s="870"/>
      <c r="J25" s="870"/>
      <c r="K25" s="1075"/>
      <c r="L25" s="657"/>
      <c r="N25" s="881"/>
      <c r="O25" s="881"/>
      <c r="P25" s="881"/>
      <c r="Q25" s="881"/>
      <c r="R25" s="1026"/>
      <c r="S25" s="1026"/>
      <c r="T25" s="697"/>
    </row>
    <row r="26" spans="3:20" ht="31.5" customHeight="1">
      <c r="C26" s="323"/>
      <c r="D26" s="2239">
        <v>3</v>
      </c>
      <c r="E26" s="2240"/>
      <c r="F26" s="870"/>
      <c r="G26" s="870"/>
      <c r="H26" s="870"/>
      <c r="I26" s="870"/>
      <c r="J26" s="870"/>
      <c r="K26" s="1075"/>
      <c r="L26" s="657"/>
      <c r="N26" s="881"/>
      <c r="O26" s="881"/>
      <c r="P26" s="881"/>
      <c r="Q26" s="881"/>
      <c r="R26" s="1026"/>
      <c r="S26" s="1026"/>
      <c r="T26" s="697"/>
    </row>
    <row r="27" spans="3:20" ht="31.5" customHeight="1">
      <c r="C27" s="323"/>
      <c r="D27" s="2239">
        <v>4</v>
      </c>
      <c r="E27" s="2240"/>
      <c r="F27" s="870"/>
      <c r="G27" s="870"/>
      <c r="H27" s="870"/>
      <c r="I27" s="870"/>
      <c r="J27" s="870"/>
      <c r="K27" s="1075"/>
      <c r="L27" s="657"/>
      <c r="N27" s="881"/>
      <c r="O27" s="881"/>
      <c r="P27" s="881"/>
      <c r="Q27" s="881"/>
      <c r="R27" s="1026"/>
      <c r="S27" s="1026"/>
      <c r="T27" s="697"/>
    </row>
    <row r="28" spans="3:20" ht="31.5" customHeight="1">
      <c r="C28" s="323"/>
      <c r="D28" s="2239">
        <v>5</v>
      </c>
      <c r="E28" s="2240"/>
      <c r="F28" s="870"/>
      <c r="G28" s="870"/>
      <c r="H28" s="870"/>
      <c r="I28" s="870"/>
      <c r="J28" s="870"/>
      <c r="K28" s="1075"/>
      <c r="L28" s="657"/>
      <c r="N28" s="881"/>
      <c r="O28" s="881"/>
      <c r="P28" s="881"/>
      <c r="Q28" s="881"/>
      <c r="R28" s="1026"/>
      <c r="S28" s="1026"/>
      <c r="T28" s="697"/>
    </row>
    <row r="29" spans="3:20" ht="31.5" customHeight="1">
      <c r="C29" s="323"/>
      <c r="D29" s="2239">
        <v>6</v>
      </c>
      <c r="E29" s="2240"/>
      <c r="F29" s="870"/>
      <c r="G29" s="870"/>
      <c r="H29" s="870"/>
      <c r="I29" s="870"/>
      <c r="J29" s="870"/>
      <c r="K29" s="1075"/>
      <c r="L29" s="657"/>
      <c r="N29" s="881"/>
      <c r="O29" s="881"/>
      <c r="P29" s="881"/>
      <c r="Q29" s="881"/>
      <c r="R29" s="1026"/>
      <c r="S29" s="1026"/>
      <c r="T29" s="697"/>
    </row>
    <row r="30" spans="3:20" ht="31.5" customHeight="1">
      <c r="C30" s="323"/>
      <c r="D30" s="2239">
        <v>7</v>
      </c>
      <c r="E30" s="2240"/>
      <c r="F30" s="870"/>
      <c r="G30" s="870"/>
      <c r="H30" s="870"/>
      <c r="I30" s="870"/>
      <c r="J30" s="870"/>
      <c r="K30" s="1075"/>
      <c r="L30" s="657"/>
      <c r="N30" s="881"/>
      <c r="O30" s="881"/>
      <c r="P30" s="881"/>
      <c r="Q30" s="881"/>
      <c r="R30" s="1026"/>
      <c r="S30" s="1026"/>
      <c r="T30" s="697"/>
    </row>
    <row r="31" spans="3:20" ht="31.5" customHeight="1" thickBot="1">
      <c r="C31" s="323"/>
      <c r="D31" s="2241">
        <v>8</v>
      </c>
      <c r="E31" s="2242"/>
      <c r="F31" s="1076"/>
      <c r="G31" s="1076"/>
      <c r="H31" s="1076"/>
      <c r="I31" s="1076"/>
      <c r="J31" s="1076"/>
      <c r="K31" s="1077"/>
      <c r="L31" s="657"/>
      <c r="N31" s="881"/>
      <c r="O31" s="881"/>
      <c r="P31" s="881"/>
      <c r="Q31" s="881"/>
      <c r="R31" s="1026"/>
      <c r="S31" s="1026"/>
      <c r="T31" s="697"/>
    </row>
    <row r="32" spans="3:20" ht="13">
      <c r="C32" s="323"/>
      <c r="D32" s="687"/>
      <c r="E32" s="687"/>
      <c r="F32" s="687"/>
      <c r="G32" s="687"/>
      <c r="H32" s="687"/>
      <c r="I32" s="687"/>
      <c r="J32" s="687"/>
      <c r="K32" s="687"/>
      <c r="L32" s="706"/>
      <c r="N32" s="881"/>
      <c r="O32" s="881"/>
      <c r="P32" s="881"/>
      <c r="Q32" s="881"/>
      <c r="R32" s="1026"/>
      <c r="S32" s="1026"/>
      <c r="T32" s="697"/>
    </row>
    <row r="33" spans="3:20" ht="13">
      <c r="C33" s="323"/>
      <c r="D33" s="2214" t="s">
        <v>852</v>
      </c>
      <c r="E33" s="2214"/>
      <c r="F33" s="2214"/>
      <c r="G33" s="2214"/>
      <c r="H33" s="2214"/>
      <c r="I33" s="2214"/>
      <c r="J33" s="2214"/>
      <c r="K33" s="2214"/>
      <c r="L33" s="714"/>
      <c r="N33" s="881"/>
      <c r="O33" s="881"/>
      <c r="P33" s="881"/>
      <c r="Q33" s="881"/>
      <c r="R33" s="1026"/>
      <c r="S33" s="1026"/>
      <c r="T33" s="697"/>
    </row>
    <row r="34" spans="3:20" ht="10.5" customHeight="1">
      <c r="C34" s="323"/>
      <c r="D34" s="687"/>
      <c r="E34" s="687"/>
      <c r="F34" s="687"/>
      <c r="G34" s="687"/>
      <c r="H34" s="687"/>
      <c r="I34" s="687"/>
      <c r="J34" s="687"/>
      <c r="K34" s="687"/>
      <c r="L34" s="706"/>
      <c r="N34" s="881"/>
      <c r="O34" s="881"/>
      <c r="P34" s="881"/>
      <c r="Q34" s="881"/>
      <c r="R34" s="1026"/>
      <c r="S34" s="1026"/>
      <c r="T34" s="697"/>
    </row>
    <row r="35" spans="3:20" ht="6" customHeight="1">
      <c r="C35" s="323"/>
      <c r="D35" s="687"/>
      <c r="E35" s="687"/>
      <c r="F35" s="687"/>
      <c r="G35" s="687"/>
      <c r="H35" s="687"/>
      <c r="I35" s="687"/>
      <c r="J35" s="687"/>
      <c r="K35" s="687"/>
      <c r="L35" s="706"/>
      <c r="N35" s="881"/>
      <c r="O35" s="881"/>
      <c r="P35" s="881"/>
      <c r="Q35" s="881"/>
      <c r="R35" s="1026"/>
      <c r="S35" s="1026"/>
      <c r="T35" s="697"/>
    </row>
    <row r="36" spans="3:20" ht="13">
      <c r="C36" s="323"/>
      <c r="D36" s="686" t="s">
        <v>853</v>
      </c>
      <c r="E36" s="687"/>
      <c r="F36" s="687"/>
      <c r="G36" s="687"/>
      <c r="H36" s="687"/>
      <c r="I36" s="687"/>
      <c r="J36" s="687"/>
      <c r="K36" s="687"/>
      <c r="L36" s="706"/>
      <c r="N36" s="881"/>
      <c r="O36" s="881"/>
      <c r="P36" s="881"/>
      <c r="Q36" s="881"/>
      <c r="R36" s="1026"/>
      <c r="S36" s="1026"/>
      <c r="T36" s="697"/>
    </row>
    <row r="37" spans="3:20" ht="7.5" customHeight="1">
      <c r="C37" s="323"/>
      <c r="D37" s="687"/>
      <c r="E37" s="687"/>
      <c r="F37" s="687"/>
      <c r="G37" s="687"/>
      <c r="H37" s="687"/>
      <c r="I37" s="687"/>
      <c r="J37" s="687"/>
      <c r="K37" s="687"/>
      <c r="L37" s="706"/>
      <c r="N37" s="881"/>
      <c r="O37" s="881"/>
      <c r="P37" s="881"/>
      <c r="Q37" s="881"/>
      <c r="R37" s="1026"/>
      <c r="S37" s="1026"/>
      <c r="T37" s="697"/>
    </row>
    <row r="38" spans="3:20" ht="24.75" customHeight="1">
      <c r="C38" s="323"/>
      <c r="D38" s="546" t="s">
        <v>854</v>
      </c>
      <c r="E38" s="546"/>
      <c r="F38" s="546"/>
      <c r="G38" s="546"/>
      <c r="H38" s="546"/>
      <c r="I38" s="546"/>
      <c r="J38" s="546"/>
      <c r="K38" s="546"/>
      <c r="L38" s="715"/>
      <c r="N38" s="881"/>
      <c r="O38" s="881"/>
      <c r="P38" s="881"/>
      <c r="Q38" s="881"/>
      <c r="R38" s="1026"/>
      <c r="S38" s="1026"/>
      <c r="T38" s="697"/>
    </row>
    <row r="39" spans="3:20" ht="18" customHeight="1">
      <c r="C39" s="323"/>
      <c r="D39" s="546"/>
      <c r="E39" s="546"/>
      <c r="F39" s="546"/>
      <c r="G39" s="546"/>
      <c r="H39" s="546"/>
      <c r="I39" s="546"/>
      <c r="J39" s="546"/>
      <c r="K39" s="546"/>
      <c r="L39" s="715"/>
      <c r="N39" s="881"/>
      <c r="O39" s="881"/>
      <c r="P39" s="881"/>
      <c r="Q39" s="881"/>
      <c r="R39" s="1026"/>
      <c r="S39" s="1026"/>
      <c r="T39" s="697"/>
    </row>
    <row r="40" spans="3:20" ht="16.5" customHeight="1">
      <c r="C40" s="323"/>
      <c r="D40" s="689" t="s">
        <v>855</v>
      </c>
      <c r="E40" s="546"/>
      <c r="F40" s="546"/>
      <c r="G40" s="546"/>
      <c r="H40" s="546"/>
      <c r="I40" s="546"/>
      <c r="J40" s="546"/>
      <c r="K40" s="546"/>
      <c r="L40" s="715"/>
      <c r="N40" s="881"/>
      <c r="O40" s="881"/>
      <c r="P40" s="881"/>
      <c r="Q40" s="881"/>
      <c r="R40" s="1026"/>
      <c r="S40" s="1026"/>
      <c r="T40" s="697"/>
    </row>
    <row r="41" spans="3:20" ht="13">
      <c r="C41" s="323"/>
      <c r="D41" s="689" t="s">
        <v>856</v>
      </c>
      <c r="E41" s="546"/>
      <c r="F41" s="546"/>
      <c r="G41" s="546"/>
      <c r="H41" s="546"/>
      <c r="I41" s="546"/>
      <c r="J41" s="546"/>
      <c r="K41" s="546"/>
      <c r="L41" s="715"/>
      <c r="N41" s="881"/>
      <c r="O41" s="881"/>
      <c r="P41" s="881"/>
      <c r="Q41" s="881"/>
      <c r="R41" s="1026"/>
      <c r="S41" s="1026"/>
      <c r="T41" s="697"/>
    </row>
    <row r="42" spans="3:20" ht="13">
      <c r="C42" s="323"/>
      <c r="D42" s="2214" t="s">
        <v>857</v>
      </c>
      <c r="E42" s="2214"/>
      <c r="F42" s="2214"/>
      <c r="G42" s="2214"/>
      <c r="H42" s="2214"/>
      <c r="I42" s="2214"/>
      <c r="J42" s="2214"/>
      <c r="K42" s="2214"/>
      <c r="L42" s="714"/>
      <c r="N42" s="881"/>
      <c r="O42" s="881"/>
      <c r="P42" s="881"/>
      <c r="Q42" s="881"/>
      <c r="R42" s="1026"/>
      <c r="S42" s="1026"/>
      <c r="T42" s="697"/>
    </row>
    <row r="43" spans="3:20" ht="15" customHeight="1">
      <c r="C43" s="323"/>
      <c r="D43" s="2214"/>
      <c r="E43" s="2214"/>
      <c r="F43" s="2214"/>
      <c r="G43" s="2214"/>
      <c r="H43" s="2214"/>
      <c r="I43" s="2214"/>
      <c r="J43" s="2214"/>
      <c r="K43" s="2214"/>
      <c r="L43" s="714"/>
      <c r="N43" s="881"/>
      <c r="O43" s="881"/>
      <c r="P43" s="881"/>
      <c r="Q43" s="881"/>
      <c r="R43" s="1026"/>
      <c r="S43" s="1026"/>
      <c r="T43" s="697"/>
    </row>
    <row r="44" spans="3:20" ht="13">
      <c r="C44" s="323"/>
      <c r="D44" s="2214"/>
      <c r="E44" s="2214"/>
      <c r="F44" s="2214"/>
      <c r="G44" s="2214"/>
      <c r="H44" s="2214"/>
      <c r="I44" s="2214"/>
      <c r="J44" s="2214"/>
      <c r="K44" s="2214"/>
      <c r="L44" s="714"/>
      <c r="N44" s="881"/>
      <c r="O44" s="881"/>
      <c r="P44" s="881"/>
      <c r="Q44" s="881"/>
      <c r="R44" s="1026"/>
      <c r="S44" s="1026"/>
      <c r="T44" s="697"/>
    </row>
    <row r="45" spans="3:20" ht="17.25" customHeight="1">
      <c r="C45" s="323"/>
      <c r="D45" s="690"/>
      <c r="E45" s="546"/>
      <c r="F45" s="546"/>
      <c r="G45" s="546"/>
      <c r="H45" s="546"/>
      <c r="I45" s="546"/>
      <c r="J45" s="546"/>
      <c r="K45" s="546"/>
      <c r="L45" s="715"/>
      <c r="N45" s="881"/>
      <c r="O45" s="881"/>
      <c r="P45" s="881"/>
      <c r="Q45" s="881"/>
      <c r="R45" s="1026"/>
      <c r="S45" s="1026"/>
      <c r="T45" s="697"/>
    </row>
    <row r="46" spans="3:20" ht="20.25" customHeight="1">
      <c r="C46" s="323"/>
      <c r="D46" s="689" t="s">
        <v>858</v>
      </c>
      <c r="E46" s="1072"/>
      <c r="F46" s="546"/>
      <c r="G46" s="689" t="s">
        <v>859</v>
      </c>
      <c r="H46" s="2243"/>
      <c r="I46" s="2243"/>
      <c r="J46" s="2243"/>
      <c r="K46" s="2243"/>
      <c r="L46" s="735"/>
      <c r="N46" s="881"/>
      <c r="O46" s="881"/>
      <c r="P46" s="881"/>
      <c r="Q46" s="881"/>
      <c r="R46" s="1026"/>
      <c r="S46" s="1026"/>
      <c r="T46" s="697"/>
    </row>
    <row r="47" spans="3:20" ht="13">
      <c r="C47" s="323"/>
      <c r="D47" s="689"/>
      <c r="E47" s="546"/>
      <c r="F47" s="546"/>
      <c r="G47" s="689"/>
      <c r="H47" s="546"/>
      <c r="I47" s="546"/>
      <c r="J47" s="546"/>
      <c r="K47" s="546"/>
      <c r="L47" s="715"/>
      <c r="N47" s="881"/>
      <c r="O47" s="881"/>
      <c r="P47" s="881"/>
      <c r="Q47" s="881"/>
      <c r="R47" s="1026"/>
      <c r="S47" s="1026"/>
      <c r="T47" s="697"/>
    </row>
    <row r="48" spans="3:20" ht="13">
      <c r="C48" s="323"/>
      <c r="D48" s="2222" t="s">
        <v>860</v>
      </c>
      <c r="E48" s="546"/>
      <c r="F48" s="546"/>
      <c r="G48" s="546"/>
      <c r="H48" s="546"/>
      <c r="I48" s="546"/>
      <c r="J48" s="546"/>
      <c r="K48" s="546"/>
      <c r="L48" s="715"/>
      <c r="N48" s="881"/>
      <c r="O48" s="881"/>
      <c r="P48" s="881"/>
      <c r="Q48" s="881"/>
      <c r="R48" s="1026"/>
      <c r="S48" s="1026"/>
      <c r="T48" s="697"/>
    </row>
    <row r="49" spans="3:20" ht="13">
      <c r="C49" s="323"/>
      <c r="D49" s="2222"/>
      <c r="E49" s="695" t="str">
        <f>IF(ISBLANK('1. Classification &amp; Budget'!I27),"",'1. Classification &amp; Budget'!I27)</f>
        <v>Enos Radeny</v>
      </c>
      <c r="F49" s="546"/>
      <c r="G49" s="689"/>
      <c r="H49" s="2237"/>
      <c r="I49" s="2237"/>
      <c r="J49" s="2237"/>
      <c r="K49" s="2237"/>
      <c r="L49" s="716"/>
      <c r="N49" s="881"/>
      <c r="O49" s="881"/>
      <c r="P49" s="881"/>
      <c r="Q49" s="881"/>
      <c r="R49" s="1026"/>
      <c r="S49" s="1026"/>
      <c r="T49" s="697"/>
    </row>
    <row r="50" spans="3:20" ht="18" customHeight="1">
      <c r="C50" s="323"/>
      <c r="D50" s="687"/>
      <c r="E50" s="546"/>
      <c r="F50" s="546"/>
      <c r="G50" s="546"/>
      <c r="H50" s="546"/>
      <c r="I50" s="546"/>
      <c r="J50" s="546"/>
      <c r="K50" s="546"/>
      <c r="L50" s="715"/>
      <c r="N50" s="881"/>
      <c r="O50" s="881"/>
      <c r="P50" s="881"/>
      <c r="Q50" s="881"/>
      <c r="R50" s="1026"/>
      <c r="S50" s="1026"/>
      <c r="T50" s="697"/>
    </row>
    <row r="51" spans="3:20" ht="21.75" customHeight="1">
      <c r="C51" s="323"/>
      <c r="D51" s="546"/>
      <c r="E51" s="546"/>
      <c r="F51" s="546"/>
      <c r="G51" s="546"/>
      <c r="H51" s="546"/>
      <c r="I51" s="546"/>
      <c r="J51" s="546"/>
      <c r="K51" s="546"/>
      <c r="L51" s="715"/>
      <c r="N51" s="881"/>
      <c r="O51" s="881"/>
      <c r="P51" s="881"/>
      <c r="Q51" s="881"/>
      <c r="R51" s="1026"/>
      <c r="S51" s="1026"/>
      <c r="T51" s="697"/>
    </row>
    <row r="52" spans="3:20" ht="13">
      <c r="C52" s="323"/>
      <c r="D52" s="2238" t="s">
        <v>875</v>
      </c>
      <c r="E52" s="2238"/>
      <c r="F52" s="2238"/>
      <c r="G52" s="2238"/>
      <c r="H52" s="2238"/>
      <c r="I52" s="2238"/>
      <c r="J52" s="2238"/>
      <c r="K52" s="2238"/>
      <c r="L52" s="717"/>
      <c r="N52" s="881"/>
      <c r="O52" s="881"/>
      <c r="P52" s="881"/>
      <c r="Q52" s="881"/>
      <c r="R52" s="1026"/>
      <c r="S52" s="1026"/>
      <c r="T52" s="697"/>
    </row>
    <row r="53" spans="3:20" ht="26.25" customHeight="1">
      <c r="C53" s="323"/>
      <c r="D53" s="2238"/>
      <c r="E53" s="2238"/>
      <c r="F53" s="2238"/>
      <c r="G53" s="2238"/>
      <c r="H53" s="2238"/>
      <c r="I53" s="2238"/>
      <c r="J53" s="2238"/>
      <c r="K53" s="2238"/>
      <c r="L53" s="717"/>
      <c r="N53" s="339"/>
      <c r="O53" s="339"/>
      <c r="P53" s="881"/>
      <c r="Q53" s="881"/>
      <c r="R53" s="1026"/>
      <c r="S53" s="1026"/>
      <c r="T53" s="697"/>
    </row>
    <row r="54" spans="3:20" ht="16.5" customHeight="1">
      <c r="C54" s="323"/>
      <c r="D54" s="546"/>
      <c r="E54" s="546"/>
      <c r="F54" s="546"/>
      <c r="G54" s="546"/>
      <c r="H54" s="546"/>
      <c r="I54" s="546"/>
      <c r="J54" s="546"/>
      <c r="K54" s="546"/>
      <c r="L54" s="715"/>
      <c r="N54" s="339"/>
      <c r="O54" s="339"/>
      <c r="P54" s="881"/>
      <c r="Q54" s="881"/>
      <c r="R54" s="1026"/>
      <c r="S54" s="1026"/>
      <c r="T54" s="697"/>
    </row>
    <row r="55" spans="3:20" ht="13">
      <c r="C55" s="323"/>
      <c r="D55" s="546" t="s">
        <v>861</v>
      </c>
      <c r="E55" s="546"/>
      <c r="F55" s="546"/>
      <c r="G55" s="546"/>
      <c r="H55" s="546"/>
      <c r="I55" s="546"/>
      <c r="J55" s="546"/>
      <c r="K55" s="546"/>
      <c r="L55" s="715"/>
      <c r="N55" s="339"/>
      <c r="O55" s="339"/>
      <c r="P55" s="881"/>
      <c r="Q55" s="881"/>
      <c r="R55" s="1026"/>
      <c r="S55" s="1026"/>
      <c r="T55" s="697"/>
    </row>
    <row r="56" spans="3:20" ht="13">
      <c r="C56" s="323"/>
      <c r="D56" s="686" t="s">
        <v>862</v>
      </c>
      <c r="E56" s="546"/>
      <c r="F56" s="546"/>
      <c r="G56" s="546"/>
      <c r="H56" s="546"/>
      <c r="I56" s="546"/>
      <c r="J56" s="546"/>
      <c r="K56" s="546"/>
      <c r="L56" s="715"/>
      <c r="N56" s="339"/>
      <c r="O56" s="339"/>
      <c r="P56" s="881"/>
      <c r="Q56" s="881"/>
      <c r="R56" s="1026"/>
      <c r="S56" s="1026"/>
      <c r="T56" s="697"/>
    </row>
    <row r="57" spans="3:20" ht="13">
      <c r="C57" s="323"/>
      <c r="D57" s="546"/>
      <c r="E57" s="546"/>
      <c r="F57" s="546"/>
      <c r="G57" s="546"/>
      <c r="H57" s="546"/>
      <c r="I57" s="546"/>
      <c r="J57" s="546"/>
      <c r="K57" s="546"/>
      <c r="L57" s="715"/>
      <c r="N57" s="339"/>
      <c r="O57" s="339"/>
      <c r="P57" s="881"/>
      <c r="Q57" s="881"/>
      <c r="R57" s="1026"/>
      <c r="S57" s="1026"/>
      <c r="T57" s="697"/>
    </row>
    <row r="58" spans="3:20" ht="13">
      <c r="C58" s="323"/>
      <c r="D58" s="686" t="s">
        <v>863</v>
      </c>
      <c r="E58" s="546"/>
      <c r="F58" s="546"/>
      <c r="G58" s="546"/>
      <c r="H58" s="546"/>
      <c r="I58" s="546"/>
      <c r="J58" s="546"/>
      <c r="K58" s="546"/>
      <c r="L58" s="715"/>
      <c r="N58" s="339"/>
      <c r="O58" s="339"/>
      <c r="P58" s="881"/>
      <c r="Q58" s="881"/>
      <c r="R58" s="1026"/>
      <c r="S58" s="1026"/>
      <c r="T58" s="697"/>
    </row>
    <row r="59" spans="3:20" ht="13">
      <c r="C59" s="323"/>
      <c r="D59" s="2214" t="s">
        <v>876</v>
      </c>
      <c r="E59" s="2214"/>
      <c r="F59" s="2214"/>
      <c r="G59" s="2214"/>
      <c r="H59" s="2214"/>
      <c r="I59" s="2214"/>
      <c r="J59" s="2214"/>
      <c r="K59" s="2214"/>
      <c r="L59" s="714"/>
      <c r="N59" s="339"/>
      <c r="O59" s="339"/>
      <c r="P59" s="881"/>
      <c r="Q59" s="881"/>
      <c r="R59" s="1026"/>
      <c r="S59" s="1026"/>
      <c r="T59" s="697"/>
    </row>
    <row r="60" spans="3:20" ht="12.75" customHeight="1">
      <c r="C60" s="323"/>
      <c r="D60" s="2214"/>
      <c r="E60" s="2214"/>
      <c r="F60" s="2214"/>
      <c r="G60" s="2214"/>
      <c r="H60" s="2214"/>
      <c r="I60" s="2214"/>
      <c r="J60" s="2214"/>
      <c r="K60" s="2214"/>
      <c r="L60" s="714"/>
      <c r="N60" s="339"/>
      <c r="O60" s="339"/>
      <c r="P60" s="881"/>
      <c r="Q60" s="881"/>
      <c r="R60" s="1026"/>
      <c r="S60" s="1026"/>
      <c r="T60" s="697"/>
    </row>
    <row r="61" spans="3:20" ht="12.75" customHeight="1">
      <c r="C61" s="323"/>
      <c r="D61" s="2214"/>
      <c r="E61" s="2214"/>
      <c r="F61" s="2214"/>
      <c r="G61" s="2214"/>
      <c r="H61" s="2214"/>
      <c r="I61" s="2214"/>
      <c r="J61" s="2214"/>
      <c r="K61" s="2214"/>
      <c r="L61" s="714"/>
      <c r="N61" s="339"/>
      <c r="O61" s="339"/>
      <c r="P61" s="881"/>
      <c r="Q61" s="881"/>
      <c r="R61" s="1026"/>
      <c r="S61" s="1026"/>
      <c r="T61" s="697"/>
    </row>
    <row r="62" spans="3:20" ht="32.25" customHeight="1">
      <c r="C62" s="323"/>
      <c r="D62" s="2214"/>
      <c r="E62" s="2214"/>
      <c r="F62" s="2214"/>
      <c r="G62" s="2214"/>
      <c r="H62" s="2214"/>
      <c r="I62" s="2214"/>
      <c r="J62" s="2214"/>
      <c r="K62" s="2214"/>
      <c r="L62" s="714"/>
      <c r="N62" s="339"/>
      <c r="O62" s="339"/>
      <c r="P62" s="881"/>
      <c r="Q62" s="881"/>
      <c r="R62" s="1026"/>
      <c r="S62" s="1026"/>
      <c r="T62" s="697"/>
    </row>
    <row r="63" spans="3:20" ht="25.5" customHeight="1">
      <c r="C63" s="323"/>
      <c r="D63" s="2214" t="s">
        <v>877</v>
      </c>
      <c r="E63" s="2214"/>
      <c r="F63" s="2214"/>
      <c r="G63" s="2214"/>
      <c r="H63" s="2214"/>
      <c r="I63" s="2214"/>
      <c r="J63" s="2214"/>
      <c r="K63" s="2214"/>
      <c r="L63" s="714"/>
      <c r="N63" s="339"/>
      <c r="O63" s="339"/>
      <c r="P63" s="881"/>
      <c r="Q63" s="881"/>
      <c r="R63" s="1026"/>
      <c r="S63" s="1026"/>
    </row>
    <row r="64" spans="3:20" ht="13">
      <c r="C64" s="323"/>
      <c r="D64" s="2214"/>
      <c r="E64" s="2214"/>
      <c r="F64" s="2214"/>
      <c r="G64" s="2214"/>
      <c r="H64" s="2214"/>
      <c r="I64" s="2214"/>
      <c r="J64" s="2214"/>
      <c r="K64" s="2214"/>
      <c r="L64" s="714"/>
      <c r="N64" s="339"/>
      <c r="O64" s="339"/>
      <c r="P64" s="881"/>
      <c r="Q64" s="881"/>
      <c r="R64" s="1026"/>
      <c r="S64" s="1026"/>
    </row>
    <row r="65" spans="3:19" ht="18.75" customHeight="1">
      <c r="C65" s="323"/>
      <c r="D65" s="2214"/>
      <c r="E65" s="2214"/>
      <c r="F65" s="2214"/>
      <c r="G65" s="2214"/>
      <c r="H65" s="2214"/>
      <c r="I65" s="2214"/>
      <c r="J65" s="2214"/>
      <c r="K65" s="2214"/>
      <c r="L65" s="714"/>
      <c r="N65" s="339"/>
      <c r="O65" s="339"/>
      <c r="P65" s="881"/>
      <c r="Q65" s="881"/>
      <c r="R65" s="1026"/>
      <c r="S65" s="1026"/>
    </row>
    <row r="66" spans="3:19" ht="18" customHeight="1">
      <c r="C66" s="323"/>
      <c r="D66" s="2214"/>
      <c r="E66" s="2214"/>
      <c r="F66" s="2214"/>
      <c r="G66" s="2214"/>
      <c r="H66" s="2214"/>
      <c r="I66" s="2214"/>
      <c r="J66" s="2214"/>
      <c r="K66" s="2214"/>
      <c r="L66" s="714"/>
      <c r="N66" s="339"/>
      <c r="O66" s="339"/>
      <c r="P66" s="881"/>
      <c r="Q66" s="881"/>
      <c r="R66" s="1026"/>
      <c r="S66" s="1026"/>
    </row>
    <row r="67" spans="3:19" ht="9.75" customHeight="1">
      <c r="C67" s="323"/>
      <c r="D67" s="546"/>
      <c r="E67" s="546"/>
      <c r="F67" s="546"/>
      <c r="G67" s="546"/>
      <c r="H67" s="546"/>
      <c r="I67" s="546"/>
      <c r="J67" s="546"/>
      <c r="K67" s="546"/>
      <c r="L67" s="715"/>
      <c r="N67" s="339"/>
      <c r="O67" s="339"/>
      <c r="P67" s="881"/>
      <c r="Q67" s="881"/>
      <c r="R67" s="1026"/>
      <c r="S67" s="1026"/>
    </row>
    <row r="68" spans="3:19" ht="18" customHeight="1" thickBot="1">
      <c r="C68" s="323"/>
      <c r="D68" s="691" t="s">
        <v>864</v>
      </c>
      <c r="E68" s="692"/>
      <c r="F68" s="692"/>
      <c r="G68" s="692"/>
      <c r="H68" s="692"/>
      <c r="I68" s="692"/>
      <c r="J68" s="692"/>
      <c r="K68" s="692"/>
      <c r="L68" s="715"/>
      <c r="N68" s="339"/>
      <c r="O68" s="339"/>
      <c r="P68" s="881"/>
      <c r="Q68" s="881"/>
      <c r="R68" s="1026"/>
      <c r="S68" s="1026"/>
    </row>
    <row r="69" spans="3:19" ht="14" thickTop="1">
      <c r="C69" s="323"/>
      <c r="D69" s="2215" t="s">
        <v>865</v>
      </c>
      <c r="E69" s="2216"/>
      <c r="F69" s="2217"/>
      <c r="G69" s="2217"/>
      <c r="H69" s="693" t="s">
        <v>866</v>
      </c>
      <c r="I69" s="694"/>
      <c r="J69" s="2219" t="s">
        <v>271</v>
      </c>
      <c r="K69" s="2220"/>
      <c r="L69" s="979"/>
      <c r="N69" s="339"/>
      <c r="O69" s="339"/>
      <c r="P69" s="881"/>
      <c r="Q69" s="881"/>
      <c r="R69" s="1026"/>
      <c r="S69" s="1026"/>
    </row>
    <row r="70" spans="3:19" ht="13">
      <c r="C70" s="323"/>
      <c r="D70" s="2221" t="s">
        <v>873</v>
      </c>
      <c r="E70" s="2222"/>
      <c r="F70" s="2214"/>
      <c r="G70" s="2214"/>
      <c r="H70" s="2223"/>
      <c r="I70" s="2224"/>
      <c r="J70" s="2227"/>
      <c r="K70" s="2224"/>
      <c r="L70" s="979"/>
      <c r="N70" s="339"/>
      <c r="O70" s="339"/>
      <c r="P70" s="881"/>
      <c r="Q70" s="881"/>
      <c r="R70" s="1026"/>
      <c r="S70" s="1026"/>
    </row>
    <row r="71" spans="3:19" ht="14" thickBot="1">
      <c r="C71" s="323"/>
      <c r="D71" s="2235" t="s">
        <v>874</v>
      </c>
      <c r="E71" s="2236"/>
      <c r="F71" s="2231"/>
      <c r="G71" s="2231"/>
      <c r="H71" s="2232"/>
      <c r="I71" s="2233"/>
      <c r="J71" s="2234"/>
      <c r="K71" s="2233"/>
      <c r="L71" s="979"/>
      <c r="N71" s="339"/>
      <c r="O71" s="339"/>
      <c r="P71" s="881"/>
      <c r="Q71" s="881"/>
      <c r="R71" s="1026"/>
      <c r="S71" s="1026"/>
    </row>
    <row r="72" spans="3:19" ht="14" thickTop="1">
      <c r="C72" s="323"/>
      <c r="D72" s="2215" t="s">
        <v>867</v>
      </c>
      <c r="E72" s="2216"/>
      <c r="F72" s="2217"/>
      <c r="G72" s="2217"/>
      <c r="H72" s="693" t="s">
        <v>866</v>
      </c>
      <c r="I72" s="694"/>
      <c r="J72" s="2219" t="s">
        <v>271</v>
      </c>
      <c r="K72" s="2220"/>
      <c r="L72" s="979"/>
      <c r="N72" s="339"/>
      <c r="O72" s="339"/>
      <c r="P72" s="881"/>
      <c r="Q72" s="881"/>
      <c r="R72" s="1026"/>
      <c r="S72" s="1026"/>
    </row>
    <row r="73" spans="3:19" ht="13">
      <c r="C73" s="323"/>
      <c r="D73" s="2221" t="s">
        <v>868</v>
      </c>
      <c r="E73" s="2222"/>
      <c r="F73" s="2214"/>
      <c r="G73" s="2214"/>
      <c r="H73" s="2223"/>
      <c r="I73" s="2224"/>
      <c r="J73" s="2227"/>
      <c r="K73" s="2224"/>
      <c r="L73" s="979"/>
      <c r="N73" s="339"/>
      <c r="O73" s="339"/>
      <c r="P73" s="881"/>
      <c r="Q73" s="881"/>
      <c r="R73" s="1026"/>
      <c r="S73" s="1026"/>
    </row>
    <row r="74" spans="3:19" ht="13">
      <c r="C74" s="323"/>
      <c r="D74" s="2221" t="s">
        <v>873</v>
      </c>
      <c r="E74" s="2222"/>
      <c r="F74" s="2214"/>
      <c r="G74" s="2214"/>
      <c r="H74" s="2223"/>
      <c r="I74" s="2224"/>
      <c r="J74" s="2227"/>
      <c r="K74" s="2224"/>
      <c r="L74" s="979"/>
      <c r="N74" s="339"/>
      <c r="O74" s="339"/>
      <c r="P74" s="881"/>
      <c r="Q74" s="881"/>
      <c r="R74" s="1026"/>
      <c r="S74" s="1026"/>
    </row>
    <row r="75" spans="3:19" ht="14" thickBot="1">
      <c r="C75" s="323"/>
      <c r="D75" s="2235" t="s">
        <v>874</v>
      </c>
      <c r="E75" s="2236"/>
      <c r="F75" s="2231"/>
      <c r="G75" s="2231"/>
      <c r="H75" s="2232"/>
      <c r="I75" s="2233"/>
      <c r="J75" s="2234"/>
      <c r="K75" s="2233"/>
      <c r="L75" s="979"/>
      <c r="N75" s="339"/>
      <c r="O75" s="339"/>
      <c r="P75" s="881"/>
      <c r="Q75" s="881"/>
      <c r="R75" s="1026"/>
      <c r="S75" s="1026"/>
    </row>
    <row r="76" spans="3:19" ht="14" thickTop="1">
      <c r="C76" s="323"/>
      <c r="D76" s="2215" t="s">
        <v>869</v>
      </c>
      <c r="E76" s="2216"/>
      <c r="F76" s="2217"/>
      <c r="G76" s="2217"/>
      <c r="H76" s="693" t="s">
        <v>866</v>
      </c>
      <c r="I76" s="694"/>
      <c r="J76" s="2219" t="s">
        <v>271</v>
      </c>
      <c r="K76" s="2220"/>
      <c r="L76" s="979"/>
      <c r="N76" s="339"/>
      <c r="O76" s="339"/>
      <c r="P76" s="881"/>
      <c r="Q76" s="881"/>
      <c r="R76" s="1026"/>
      <c r="S76" s="1026"/>
    </row>
    <row r="77" spans="3:19" ht="13">
      <c r="C77" s="323"/>
      <c r="D77" s="2221" t="s">
        <v>873</v>
      </c>
      <c r="E77" s="2222"/>
      <c r="F77" s="2214"/>
      <c r="G77" s="2214"/>
      <c r="H77" s="2223"/>
      <c r="I77" s="2224"/>
      <c r="J77" s="2227"/>
      <c r="K77" s="2224"/>
      <c r="L77" s="979"/>
      <c r="N77" s="339"/>
      <c r="O77" s="339"/>
      <c r="P77" s="881"/>
      <c r="Q77" s="881"/>
      <c r="R77" s="1026"/>
      <c r="S77" s="1026"/>
    </row>
    <row r="78" spans="3:19" ht="13">
      <c r="C78" s="323"/>
      <c r="D78" s="2229" t="s">
        <v>874</v>
      </c>
      <c r="E78" s="2230"/>
      <c r="F78" s="2218"/>
      <c r="G78" s="2218"/>
      <c r="H78" s="2225"/>
      <c r="I78" s="2226"/>
      <c r="J78" s="2228"/>
      <c r="K78" s="2226"/>
      <c r="L78" s="979"/>
      <c r="N78" s="339"/>
      <c r="O78" s="339"/>
      <c r="P78" s="881"/>
      <c r="Q78" s="881"/>
      <c r="R78" s="1026"/>
      <c r="S78" s="1026"/>
    </row>
    <row r="79" spans="3:19" ht="13">
      <c r="C79" s="323"/>
      <c r="D79" s="2214" t="s">
        <v>870</v>
      </c>
      <c r="E79" s="2214"/>
      <c r="F79" s="2214"/>
      <c r="G79" s="2214"/>
      <c r="H79" s="2214"/>
      <c r="I79" s="2214"/>
      <c r="J79" s="2214"/>
      <c r="K79" s="2214"/>
      <c r="L79" s="714"/>
    </row>
    <row r="80" spans="3:19" ht="22.5" customHeight="1">
      <c r="C80" s="323"/>
      <c r="D80" s="2214"/>
      <c r="E80" s="2214"/>
      <c r="F80" s="2214"/>
      <c r="G80" s="2214"/>
      <c r="H80" s="2214"/>
      <c r="I80" s="2214"/>
      <c r="J80" s="2214"/>
      <c r="K80" s="2214"/>
      <c r="L80" s="714"/>
    </row>
    <row r="81" spans="3:12" ht="13">
      <c r="C81" s="323"/>
      <c r="D81" s="546"/>
      <c r="E81" s="546"/>
      <c r="F81" s="546"/>
      <c r="G81" s="546"/>
      <c r="H81" s="546"/>
      <c r="I81" s="546"/>
      <c r="J81" s="546"/>
      <c r="K81" s="546"/>
      <c r="L81" s="715"/>
    </row>
    <row r="82" spans="3:12" ht="13">
      <c r="C82" s="323"/>
      <c r="D82" s="686" t="s">
        <v>871</v>
      </c>
      <c r="E82" s="546"/>
      <c r="F82" s="546"/>
      <c r="G82" s="546"/>
      <c r="H82" s="546"/>
      <c r="I82" s="546"/>
      <c r="J82" s="546"/>
      <c r="K82" s="546"/>
      <c r="L82" s="715"/>
    </row>
    <row r="83" spans="3:12" ht="13">
      <c r="C83" s="323"/>
      <c r="D83" s="686" t="s">
        <v>872</v>
      </c>
      <c r="E83" s="546"/>
      <c r="F83" s="546"/>
      <c r="G83" s="546"/>
      <c r="H83" s="546"/>
      <c r="I83" s="546"/>
      <c r="J83" s="546"/>
      <c r="K83" s="546"/>
      <c r="L83" s="715"/>
    </row>
    <row r="84" spans="3:12" ht="13" thickBot="1">
      <c r="C84" s="323"/>
      <c r="D84" s="28"/>
      <c r="E84" s="28"/>
      <c r="F84" s="28"/>
      <c r="G84" s="28"/>
      <c r="H84" s="28"/>
      <c r="I84" s="28"/>
      <c r="J84" s="28"/>
      <c r="K84" s="28"/>
      <c r="L84" s="29"/>
    </row>
    <row r="85" spans="3:12">
      <c r="C85" s="323"/>
      <c r="D85" s="685" t="s">
        <v>888</v>
      </c>
      <c r="E85" s="2205"/>
      <c r="F85" s="2206"/>
      <c r="G85" s="2206"/>
      <c r="H85" s="2206"/>
      <c r="I85" s="2206"/>
      <c r="J85" s="2206"/>
      <c r="K85" s="2207"/>
      <c r="L85" s="29"/>
    </row>
    <row r="86" spans="3:12">
      <c r="C86" s="323"/>
      <c r="D86" s="28"/>
      <c r="E86" s="2208"/>
      <c r="F86" s="2209"/>
      <c r="G86" s="2209"/>
      <c r="H86" s="2209"/>
      <c r="I86" s="2209"/>
      <c r="J86" s="2209"/>
      <c r="K86" s="2210"/>
      <c r="L86" s="29"/>
    </row>
    <row r="87" spans="3:12">
      <c r="C87" s="323"/>
      <c r="D87" s="28"/>
      <c r="E87" s="2208"/>
      <c r="F87" s="2209"/>
      <c r="G87" s="2209"/>
      <c r="H87" s="2209"/>
      <c r="I87" s="2209"/>
      <c r="J87" s="2209"/>
      <c r="K87" s="2210"/>
      <c r="L87" s="29"/>
    </row>
    <row r="88" spans="3:12">
      <c r="C88" s="323"/>
      <c r="D88" s="28"/>
      <c r="E88" s="2208"/>
      <c r="F88" s="2209"/>
      <c r="G88" s="2209"/>
      <c r="H88" s="2209"/>
      <c r="I88" s="2209"/>
      <c r="J88" s="2209"/>
      <c r="K88" s="2210"/>
      <c r="L88" s="29"/>
    </row>
    <row r="89" spans="3:12">
      <c r="C89" s="323"/>
      <c r="D89" s="28"/>
      <c r="E89" s="2208"/>
      <c r="F89" s="2209"/>
      <c r="G89" s="2209"/>
      <c r="H89" s="2209"/>
      <c r="I89" s="2209"/>
      <c r="J89" s="2209"/>
      <c r="K89" s="2210"/>
      <c r="L89" s="29"/>
    </row>
    <row r="90" spans="3:12">
      <c r="C90" s="323"/>
      <c r="D90" s="28"/>
      <c r="E90" s="2208"/>
      <c r="F90" s="2209"/>
      <c r="G90" s="2209"/>
      <c r="H90" s="2209"/>
      <c r="I90" s="2209"/>
      <c r="J90" s="2209"/>
      <c r="K90" s="2210"/>
      <c r="L90" s="29"/>
    </row>
    <row r="91" spans="3:12">
      <c r="C91" s="323"/>
      <c r="D91" s="28"/>
      <c r="E91" s="2208"/>
      <c r="F91" s="2209"/>
      <c r="G91" s="2209"/>
      <c r="H91" s="2209"/>
      <c r="I91" s="2209"/>
      <c r="J91" s="2209"/>
      <c r="K91" s="2210"/>
      <c r="L91" s="29"/>
    </row>
    <row r="92" spans="3:12">
      <c r="C92" s="323"/>
      <c r="D92" s="28"/>
      <c r="E92" s="2208"/>
      <c r="F92" s="2209"/>
      <c r="G92" s="2209"/>
      <c r="H92" s="2209"/>
      <c r="I92" s="2209"/>
      <c r="J92" s="2209"/>
      <c r="K92" s="2210"/>
      <c r="L92" s="29"/>
    </row>
    <row r="93" spans="3:12">
      <c r="C93" s="323"/>
      <c r="D93" s="28"/>
      <c r="E93" s="2208"/>
      <c r="F93" s="2209"/>
      <c r="G93" s="2209"/>
      <c r="H93" s="2209"/>
      <c r="I93" s="2209"/>
      <c r="J93" s="2209"/>
      <c r="K93" s="2210"/>
      <c r="L93" s="29"/>
    </row>
    <row r="94" spans="3:12">
      <c r="C94" s="323"/>
      <c r="D94" s="28"/>
      <c r="E94" s="2208"/>
      <c r="F94" s="2209"/>
      <c r="G94" s="2209"/>
      <c r="H94" s="2209"/>
      <c r="I94" s="2209"/>
      <c r="J94" s="2209"/>
      <c r="K94" s="2210"/>
      <c r="L94" s="29"/>
    </row>
    <row r="95" spans="3:12">
      <c r="C95" s="323"/>
      <c r="D95" s="28"/>
      <c r="E95" s="2208"/>
      <c r="F95" s="2209"/>
      <c r="G95" s="2209"/>
      <c r="H95" s="2209"/>
      <c r="I95" s="2209"/>
      <c r="J95" s="2209"/>
      <c r="K95" s="2210"/>
      <c r="L95" s="29"/>
    </row>
    <row r="96" spans="3:12">
      <c r="C96" s="323"/>
      <c r="D96" s="28"/>
      <c r="E96" s="2208"/>
      <c r="F96" s="2209"/>
      <c r="G96" s="2209"/>
      <c r="H96" s="2209"/>
      <c r="I96" s="2209"/>
      <c r="J96" s="2209"/>
      <c r="K96" s="2210"/>
      <c r="L96" s="29"/>
    </row>
    <row r="97" spans="3:14" ht="13" thickBot="1">
      <c r="C97" s="323"/>
      <c r="D97" s="28"/>
      <c r="E97" s="2211"/>
      <c r="F97" s="2212"/>
      <c r="G97" s="2212"/>
      <c r="H97" s="2212"/>
      <c r="I97" s="2212"/>
      <c r="J97" s="2212"/>
      <c r="K97" s="2213"/>
      <c r="L97" s="29"/>
    </row>
    <row r="98" spans="3:14">
      <c r="C98" s="323"/>
      <c r="D98" s="28"/>
      <c r="E98" s="28"/>
      <c r="F98" s="28"/>
      <c r="G98" s="28"/>
      <c r="H98" s="28"/>
      <c r="I98" s="28"/>
      <c r="J98" s="28"/>
      <c r="K98" s="28"/>
      <c r="L98" s="29"/>
    </row>
    <row r="99" spans="3:14" ht="13" thickBot="1">
      <c r="C99" s="324"/>
      <c r="D99" s="325"/>
      <c r="E99" s="325"/>
      <c r="F99" s="325"/>
      <c r="G99" s="325"/>
      <c r="H99" s="325"/>
      <c r="I99" s="325"/>
      <c r="J99" s="325"/>
      <c r="K99" s="325"/>
      <c r="L99" s="326"/>
    </row>
    <row r="101" spans="3:14" ht="13" thickBot="1"/>
    <row r="102" spans="3:14">
      <c r="C102" s="2283" t="s">
        <v>942</v>
      </c>
      <c r="D102" s="2284"/>
      <c r="E102" s="2284"/>
      <c r="F102" s="2284"/>
      <c r="G102" s="2284"/>
      <c r="H102" s="2284"/>
      <c r="I102" s="2284"/>
      <c r="J102" s="2284"/>
      <c r="K102" s="2284"/>
      <c r="L102" s="2285"/>
    </row>
    <row r="103" spans="3:14">
      <c r="C103" s="2286"/>
      <c r="D103" s="2287"/>
      <c r="E103" s="2287"/>
      <c r="F103" s="2287"/>
      <c r="G103" s="2287"/>
      <c r="H103" s="2287"/>
      <c r="I103" s="2287"/>
      <c r="J103" s="2287"/>
      <c r="K103" s="2287"/>
      <c r="L103" s="2288"/>
    </row>
    <row r="104" spans="3:14">
      <c r="C104" s="2286"/>
      <c r="D104" s="2287"/>
      <c r="E104" s="2287"/>
      <c r="F104" s="2287"/>
      <c r="G104" s="2287"/>
      <c r="H104" s="2287"/>
      <c r="I104" s="2287"/>
      <c r="J104" s="2287"/>
      <c r="K104" s="2287"/>
      <c r="L104" s="2288"/>
    </row>
    <row r="105" spans="3:14" ht="13" thickBot="1">
      <c r="C105" s="2289"/>
      <c r="D105" s="2290"/>
      <c r="E105" s="2290"/>
      <c r="F105" s="2290"/>
      <c r="G105" s="2290"/>
      <c r="H105" s="2290"/>
      <c r="I105" s="2290"/>
      <c r="J105" s="2290"/>
      <c r="K105" s="2290"/>
      <c r="L105" s="2291"/>
    </row>
    <row r="106" spans="3:14" ht="12.75" customHeight="1">
      <c r="C106" s="2244" t="s">
        <v>883</v>
      </c>
      <c r="D106" s="2245"/>
      <c r="E106" s="2245"/>
      <c r="F106" s="2245"/>
      <c r="G106" s="2245"/>
      <c r="H106" s="2245"/>
      <c r="I106" s="2245"/>
      <c r="J106" s="2245"/>
      <c r="K106" s="2245"/>
      <c r="L106" s="2246"/>
    </row>
    <row r="107" spans="3:14">
      <c r="C107" s="2247"/>
      <c r="D107" s="2248"/>
      <c r="E107" s="2248"/>
      <c r="F107" s="2248"/>
      <c r="G107" s="2248"/>
      <c r="H107" s="2248"/>
      <c r="I107" s="2248"/>
      <c r="J107" s="2248"/>
      <c r="K107" s="2248"/>
      <c r="L107" s="2249"/>
    </row>
    <row r="108" spans="3:14">
      <c r="C108" s="2247"/>
      <c r="D108" s="2248"/>
      <c r="E108" s="2248"/>
      <c r="F108" s="2248"/>
      <c r="G108" s="2248"/>
      <c r="H108" s="2248"/>
      <c r="I108" s="2248"/>
      <c r="J108" s="2248"/>
      <c r="K108" s="2248"/>
      <c r="L108" s="2249"/>
    </row>
    <row r="109" spans="3:14">
      <c r="C109" s="2247"/>
      <c r="D109" s="2248"/>
      <c r="E109" s="2248"/>
      <c r="F109" s="2248"/>
      <c r="G109" s="2248"/>
      <c r="H109" s="2248"/>
      <c r="I109" s="2248"/>
      <c r="J109" s="2248"/>
      <c r="K109" s="2248"/>
      <c r="L109" s="2249"/>
    </row>
    <row r="110" spans="3:14">
      <c r="C110" s="2247"/>
      <c r="D110" s="2248"/>
      <c r="E110" s="2248"/>
      <c r="F110" s="2248"/>
      <c r="G110" s="2248"/>
      <c r="H110" s="2248"/>
      <c r="I110" s="2248"/>
      <c r="J110" s="2248"/>
      <c r="K110" s="2248"/>
      <c r="L110" s="2249"/>
    </row>
    <row r="111" spans="3:14" ht="13" thickBot="1">
      <c r="C111" s="2250"/>
      <c r="D111" s="2251"/>
      <c r="E111" s="2251"/>
      <c r="F111" s="2251"/>
      <c r="G111" s="2251"/>
      <c r="H111" s="2251"/>
      <c r="I111" s="2251"/>
      <c r="J111" s="2248"/>
      <c r="K111" s="2248"/>
      <c r="L111" s="2249"/>
    </row>
    <row r="112" spans="3:14" ht="12.75" customHeight="1">
      <c r="C112" s="2318" t="s">
        <v>878</v>
      </c>
      <c r="D112" s="2319"/>
      <c r="E112" s="2320"/>
      <c r="F112" s="2327" t="s">
        <v>1857</v>
      </c>
      <c r="G112" s="2328"/>
      <c r="H112" s="2328"/>
      <c r="I112" s="2329"/>
      <c r="J112" s="2336" t="s">
        <v>879</v>
      </c>
      <c r="K112" s="2337"/>
      <c r="L112" s="2337"/>
      <c r="M112" s="2337"/>
      <c r="N112" s="2338"/>
    </row>
    <row r="113" spans="3:14" ht="12.75" customHeight="1">
      <c r="C113" s="2321"/>
      <c r="D113" s="2322"/>
      <c r="E113" s="2323"/>
      <c r="F113" s="2330"/>
      <c r="G113" s="2331"/>
      <c r="H113" s="2331"/>
      <c r="I113" s="2332"/>
      <c r="J113" s="2339"/>
      <c r="K113" s="2340"/>
      <c r="L113" s="2340"/>
      <c r="M113" s="2340"/>
      <c r="N113" s="2341"/>
    </row>
    <row r="114" spans="3:14" ht="12.75" customHeight="1">
      <c r="C114" s="2321"/>
      <c r="D114" s="2322"/>
      <c r="E114" s="2323"/>
      <c r="F114" s="2330"/>
      <c r="G114" s="2331"/>
      <c r="H114" s="2331"/>
      <c r="I114" s="2332"/>
      <c r="J114" s="2339"/>
      <c r="K114" s="2340"/>
      <c r="L114" s="2340"/>
      <c r="M114" s="2340"/>
      <c r="N114" s="2341"/>
    </row>
    <row r="115" spans="3:14" ht="12.75" customHeight="1">
      <c r="C115" s="2321"/>
      <c r="D115" s="2322"/>
      <c r="E115" s="2323"/>
      <c r="F115" s="2330"/>
      <c r="G115" s="2331"/>
      <c r="H115" s="2331"/>
      <c r="I115" s="2332"/>
      <c r="J115" s="2339"/>
      <c r="K115" s="2340"/>
      <c r="L115" s="2340"/>
      <c r="M115" s="2340"/>
      <c r="N115" s="2341"/>
    </row>
    <row r="116" spans="3:14" ht="12.75" customHeight="1">
      <c r="C116" s="2321"/>
      <c r="D116" s="2322"/>
      <c r="E116" s="2323"/>
      <c r="F116" s="2330"/>
      <c r="G116" s="2331"/>
      <c r="H116" s="2331"/>
      <c r="I116" s="2332"/>
      <c r="J116" s="2339"/>
      <c r="K116" s="2340"/>
      <c r="L116" s="2340"/>
      <c r="M116" s="2340"/>
      <c r="N116" s="2341"/>
    </row>
    <row r="117" spans="3:14" ht="12.75" customHeight="1">
      <c r="C117" s="2321"/>
      <c r="D117" s="2322"/>
      <c r="E117" s="2323"/>
      <c r="F117" s="2330"/>
      <c r="G117" s="2331"/>
      <c r="H117" s="2331"/>
      <c r="I117" s="2332"/>
      <c r="J117" s="2339"/>
      <c r="K117" s="2340"/>
      <c r="L117" s="2340"/>
      <c r="M117" s="2340"/>
      <c r="N117" s="2341"/>
    </row>
    <row r="118" spans="3:14" ht="13.5" customHeight="1">
      <c r="C118" s="2321"/>
      <c r="D118" s="2322"/>
      <c r="E118" s="2323"/>
      <c r="F118" s="2330"/>
      <c r="G118" s="2331"/>
      <c r="H118" s="2331"/>
      <c r="I118" s="2332"/>
      <c r="J118" s="2339"/>
      <c r="K118" s="2340"/>
      <c r="L118" s="2340"/>
      <c r="M118" s="2340"/>
      <c r="N118" s="2341"/>
    </row>
    <row r="119" spans="3:14" ht="13" thickBot="1">
      <c r="C119" s="2324"/>
      <c r="D119" s="2325"/>
      <c r="E119" s="2326"/>
      <c r="F119" s="2333"/>
      <c r="G119" s="2334"/>
      <c r="H119" s="2334"/>
      <c r="I119" s="2335"/>
      <c r="J119" s="2342"/>
      <c r="K119" s="2343"/>
      <c r="L119" s="2343"/>
      <c r="M119" s="2343"/>
      <c r="N119" s="2344"/>
    </row>
    <row r="120" spans="3:14" ht="12.75" customHeight="1">
      <c r="C120" s="2294" t="s">
        <v>880</v>
      </c>
      <c r="D120" s="2295"/>
      <c r="E120" s="2295"/>
      <c r="F120" s="2294" t="s">
        <v>1858</v>
      </c>
      <c r="G120" s="2295"/>
      <c r="H120" s="2295"/>
      <c r="I120" s="2296"/>
      <c r="J120" s="2303" t="s">
        <v>881</v>
      </c>
      <c r="K120" s="2304"/>
      <c r="L120" s="2304"/>
      <c r="M120" s="2304"/>
      <c r="N120" s="2304"/>
    </row>
    <row r="121" spans="3:14">
      <c r="C121" s="2297"/>
      <c r="D121" s="2298"/>
      <c r="E121" s="2298"/>
      <c r="F121" s="2297"/>
      <c r="G121" s="2298"/>
      <c r="H121" s="2298"/>
      <c r="I121" s="2299"/>
      <c r="J121" s="2305"/>
      <c r="K121" s="2306"/>
      <c r="L121" s="2306"/>
      <c r="M121" s="2306"/>
      <c r="N121" s="2306"/>
    </row>
    <row r="122" spans="3:14">
      <c r="C122" s="2297"/>
      <c r="D122" s="2298"/>
      <c r="E122" s="2298"/>
      <c r="F122" s="2297"/>
      <c r="G122" s="2298"/>
      <c r="H122" s="2298"/>
      <c r="I122" s="2299"/>
      <c r="J122" s="2305"/>
      <c r="K122" s="2306"/>
      <c r="L122" s="2306"/>
      <c r="M122" s="2306"/>
      <c r="N122" s="2306"/>
    </row>
    <row r="123" spans="3:14">
      <c r="C123" s="2297"/>
      <c r="D123" s="2298"/>
      <c r="E123" s="2298"/>
      <c r="F123" s="2297"/>
      <c r="G123" s="2298"/>
      <c r="H123" s="2298"/>
      <c r="I123" s="2299"/>
      <c r="J123" s="2305"/>
      <c r="K123" s="2306"/>
      <c r="L123" s="2306"/>
      <c r="M123" s="2306"/>
      <c r="N123" s="2306"/>
    </row>
    <row r="124" spans="3:14">
      <c r="C124" s="2297"/>
      <c r="D124" s="2298"/>
      <c r="E124" s="2298"/>
      <c r="F124" s="2297"/>
      <c r="G124" s="2298"/>
      <c r="H124" s="2298"/>
      <c r="I124" s="2299"/>
      <c r="J124" s="2305"/>
      <c r="K124" s="2306"/>
      <c r="L124" s="2306"/>
      <c r="M124" s="2306"/>
      <c r="N124" s="2306"/>
    </row>
    <row r="125" spans="3:14">
      <c r="C125" s="2297"/>
      <c r="D125" s="2298"/>
      <c r="E125" s="2298"/>
      <c r="F125" s="2297"/>
      <c r="G125" s="2298"/>
      <c r="H125" s="2298"/>
      <c r="I125" s="2299"/>
      <c r="J125" s="2305"/>
      <c r="K125" s="2306"/>
      <c r="L125" s="2306"/>
      <c r="M125" s="2306"/>
      <c r="N125" s="2306"/>
    </row>
    <row r="126" spans="3:14">
      <c r="C126" s="2297"/>
      <c r="D126" s="2298"/>
      <c r="E126" s="2298"/>
      <c r="F126" s="2297"/>
      <c r="G126" s="2298"/>
      <c r="H126" s="2298"/>
      <c r="I126" s="2299"/>
      <c r="J126" s="2305"/>
      <c r="K126" s="2306"/>
      <c r="L126" s="2306"/>
      <c r="M126" s="2306"/>
      <c r="N126" s="2306"/>
    </row>
    <row r="127" spans="3:14">
      <c r="C127" s="2297"/>
      <c r="D127" s="2298"/>
      <c r="E127" s="2298"/>
      <c r="F127" s="2297"/>
      <c r="G127" s="2298"/>
      <c r="H127" s="2298"/>
      <c r="I127" s="2299"/>
      <c r="J127" s="2305"/>
      <c r="K127" s="2306"/>
      <c r="L127" s="2306"/>
      <c r="M127" s="2306"/>
      <c r="N127" s="2306"/>
    </row>
    <row r="128" spans="3:14">
      <c r="C128" s="2297"/>
      <c r="D128" s="2298"/>
      <c r="E128" s="2298"/>
      <c r="F128" s="2297"/>
      <c r="G128" s="2298"/>
      <c r="H128" s="2298"/>
      <c r="I128" s="2299"/>
      <c r="J128" s="2305"/>
      <c r="K128" s="2306"/>
      <c r="L128" s="2306"/>
      <c r="M128" s="2306"/>
      <c r="N128" s="2306"/>
    </row>
    <row r="129" spans="3:14">
      <c r="C129" s="2297"/>
      <c r="D129" s="2298"/>
      <c r="E129" s="2298"/>
      <c r="F129" s="2297"/>
      <c r="G129" s="2298"/>
      <c r="H129" s="2298"/>
      <c r="I129" s="2299"/>
      <c r="J129" s="2305"/>
      <c r="K129" s="2306"/>
      <c r="L129" s="2306"/>
      <c r="M129" s="2306"/>
      <c r="N129" s="2306"/>
    </row>
    <row r="130" spans="3:14">
      <c r="C130" s="2297"/>
      <c r="D130" s="2298"/>
      <c r="E130" s="2298"/>
      <c r="F130" s="2297"/>
      <c r="G130" s="2298"/>
      <c r="H130" s="2298"/>
      <c r="I130" s="2299"/>
      <c r="J130" s="2305"/>
      <c r="K130" s="2306"/>
      <c r="L130" s="2306"/>
      <c r="M130" s="2306"/>
      <c r="N130" s="2306"/>
    </row>
    <row r="131" spans="3:14">
      <c r="C131" s="2297"/>
      <c r="D131" s="2298"/>
      <c r="E131" s="2298"/>
      <c r="F131" s="2297"/>
      <c r="G131" s="2298"/>
      <c r="H131" s="2298"/>
      <c r="I131" s="2299"/>
      <c r="J131" s="2305"/>
      <c r="K131" s="2306"/>
      <c r="L131" s="2306"/>
      <c r="M131" s="2306"/>
      <c r="N131" s="2306"/>
    </row>
    <row r="132" spans="3:14">
      <c r="C132" s="2297"/>
      <c r="D132" s="2298"/>
      <c r="E132" s="2298"/>
      <c r="F132" s="2297"/>
      <c r="G132" s="2298"/>
      <c r="H132" s="2298"/>
      <c r="I132" s="2299"/>
      <c r="J132" s="2305"/>
      <c r="K132" s="2306"/>
      <c r="L132" s="2306"/>
      <c r="M132" s="2306"/>
      <c r="N132" s="2306"/>
    </row>
    <row r="133" spans="3:14">
      <c r="C133" s="2297"/>
      <c r="D133" s="2298"/>
      <c r="E133" s="2298"/>
      <c r="F133" s="2297"/>
      <c r="G133" s="2298"/>
      <c r="H133" s="2298"/>
      <c r="I133" s="2299"/>
      <c r="J133" s="2305"/>
      <c r="K133" s="2306"/>
      <c r="L133" s="2306"/>
      <c r="M133" s="2306"/>
      <c r="N133" s="2306"/>
    </row>
    <row r="134" spans="3:14">
      <c r="C134" s="2297"/>
      <c r="D134" s="2298"/>
      <c r="E134" s="2298"/>
      <c r="F134" s="2297"/>
      <c r="G134" s="2298"/>
      <c r="H134" s="2298"/>
      <c r="I134" s="2299"/>
      <c r="J134" s="2305"/>
      <c r="K134" s="2306"/>
      <c r="L134" s="2306"/>
      <c r="M134" s="2306"/>
      <c r="N134" s="2306"/>
    </row>
    <row r="135" spans="3:14">
      <c r="C135" s="2297"/>
      <c r="D135" s="2298"/>
      <c r="E135" s="2298"/>
      <c r="F135" s="2297"/>
      <c r="G135" s="2298"/>
      <c r="H135" s="2298"/>
      <c r="I135" s="2299"/>
      <c r="J135" s="2305"/>
      <c r="K135" s="2306"/>
      <c r="L135" s="2306"/>
      <c r="M135" s="2306"/>
      <c r="N135" s="2306"/>
    </row>
    <row r="136" spans="3:14">
      <c r="C136" s="2297"/>
      <c r="D136" s="2298"/>
      <c r="E136" s="2298"/>
      <c r="F136" s="2297"/>
      <c r="G136" s="2298"/>
      <c r="H136" s="2298"/>
      <c r="I136" s="2299"/>
      <c r="J136" s="2305"/>
      <c r="K136" s="2306"/>
      <c r="L136" s="2306"/>
      <c r="M136" s="2306"/>
      <c r="N136" s="2306"/>
    </row>
    <row r="137" spans="3:14">
      <c r="C137" s="2297"/>
      <c r="D137" s="2298"/>
      <c r="E137" s="2298"/>
      <c r="F137" s="2297"/>
      <c r="G137" s="2298"/>
      <c r="H137" s="2298"/>
      <c r="I137" s="2299"/>
      <c r="J137" s="2305"/>
      <c r="K137" s="2306"/>
      <c r="L137" s="2306"/>
      <c r="M137" s="2306"/>
      <c r="N137" s="2306"/>
    </row>
    <row r="138" spans="3:14">
      <c r="C138" s="2297"/>
      <c r="D138" s="2298"/>
      <c r="E138" s="2298"/>
      <c r="F138" s="2297"/>
      <c r="G138" s="2298"/>
      <c r="H138" s="2298"/>
      <c r="I138" s="2299"/>
      <c r="J138" s="2305"/>
      <c r="K138" s="2306"/>
      <c r="L138" s="2306"/>
      <c r="M138" s="2306"/>
      <c r="N138" s="2306"/>
    </row>
    <row r="139" spans="3:14">
      <c r="C139" s="2297"/>
      <c r="D139" s="2298"/>
      <c r="E139" s="2298"/>
      <c r="F139" s="2297"/>
      <c r="G139" s="2298"/>
      <c r="H139" s="2298"/>
      <c r="I139" s="2299"/>
      <c r="J139" s="2305"/>
      <c r="K139" s="2306"/>
      <c r="L139" s="2306"/>
      <c r="M139" s="2306"/>
      <c r="N139" s="2306"/>
    </row>
    <row r="140" spans="3:14">
      <c r="C140" s="2297"/>
      <c r="D140" s="2298"/>
      <c r="E140" s="2298"/>
      <c r="F140" s="2297"/>
      <c r="G140" s="2298"/>
      <c r="H140" s="2298"/>
      <c r="I140" s="2299"/>
      <c r="J140" s="2305"/>
      <c r="K140" s="2306"/>
      <c r="L140" s="2306"/>
      <c r="M140" s="2306"/>
      <c r="N140" s="2306"/>
    </row>
    <row r="141" spans="3:14">
      <c r="C141" s="2297"/>
      <c r="D141" s="2298"/>
      <c r="E141" s="2298"/>
      <c r="F141" s="2297"/>
      <c r="G141" s="2298"/>
      <c r="H141" s="2298"/>
      <c r="I141" s="2299"/>
      <c r="J141" s="2305"/>
      <c r="K141" s="2306"/>
      <c r="L141" s="2306"/>
      <c r="M141" s="2306"/>
      <c r="N141" s="2306"/>
    </row>
    <row r="142" spans="3:14">
      <c r="C142" s="2297"/>
      <c r="D142" s="2298"/>
      <c r="E142" s="2298"/>
      <c r="F142" s="2297"/>
      <c r="G142" s="2298"/>
      <c r="H142" s="2298"/>
      <c r="I142" s="2299"/>
      <c r="J142" s="2305"/>
      <c r="K142" s="2306"/>
      <c r="L142" s="2306"/>
      <c r="M142" s="2306"/>
      <c r="N142" s="2306"/>
    </row>
    <row r="143" spans="3:14">
      <c r="C143" s="2297"/>
      <c r="D143" s="2298"/>
      <c r="E143" s="2298"/>
      <c r="F143" s="2297"/>
      <c r="G143" s="2298"/>
      <c r="H143" s="2298"/>
      <c r="I143" s="2299"/>
      <c r="J143" s="2305"/>
      <c r="K143" s="2306"/>
      <c r="L143" s="2306"/>
      <c r="M143" s="2306"/>
      <c r="N143" s="2306"/>
    </row>
    <row r="144" spans="3:14">
      <c r="C144" s="2297"/>
      <c r="D144" s="2298"/>
      <c r="E144" s="2298"/>
      <c r="F144" s="2297"/>
      <c r="G144" s="2298"/>
      <c r="H144" s="2298"/>
      <c r="I144" s="2299"/>
      <c r="J144" s="2305"/>
      <c r="K144" s="2306"/>
      <c r="L144" s="2306"/>
      <c r="M144" s="2306"/>
      <c r="N144" s="2306"/>
    </row>
    <row r="145" spans="3:14" ht="13" thickBot="1">
      <c r="C145" s="2297"/>
      <c r="D145" s="2298"/>
      <c r="E145" s="2298"/>
      <c r="F145" s="2297"/>
      <c r="G145" s="2298"/>
      <c r="H145" s="2298"/>
      <c r="I145" s="2299"/>
      <c r="J145" s="2305"/>
      <c r="K145" s="2306"/>
      <c r="L145" s="2306"/>
      <c r="M145" s="2306"/>
      <c r="N145" s="2306"/>
    </row>
    <row r="146" spans="3:14">
      <c r="C146" s="2297"/>
      <c r="D146" s="2298"/>
      <c r="E146" s="2298"/>
      <c r="F146" s="2297"/>
      <c r="G146" s="2298"/>
      <c r="H146" s="2298"/>
      <c r="I146" s="2299"/>
      <c r="J146" s="2307" t="s">
        <v>882</v>
      </c>
      <c r="K146" s="2308"/>
      <c r="L146" s="2308"/>
      <c r="M146" s="2308"/>
      <c r="N146" s="2309"/>
    </row>
    <row r="147" spans="3:14" ht="13" thickBot="1">
      <c r="C147" s="2297"/>
      <c r="D147" s="2298"/>
      <c r="E147" s="2298"/>
      <c r="F147" s="2297"/>
      <c r="G147" s="2298"/>
      <c r="H147" s="2298"/>
      <c r="I147" s="2299"/>
      <c r="J147" s="2310"/>
      <c r="K147" s="2311"/>
      <c r="L147" s="2311"/>
      <c r="M147" s="2311"/>
      <c r="N147" s="2312"/>
    </row>
    <row r="148" spans="3:14">
      <c r="C148" s="2297"/>
      <c r="D148" s="2298"/>
      <c r="E148" s="2298"/>
      <c r="F148" s="2297"/>
      <c r="G148" s="2298"/>
      <c r="H148" s="2298"/>
      <c r="I148" s="2299"/>
      <c r="J148" s="2303" t="s">
        <v>1859</v>
      </c>
      <c r="K148" s="2304"/>
      <c r="L148" s="2304"/>
      <c r="M148" s="2304"/>
      <c r="N148" s="2313"/>
    </row>
    <row r="149" spans="3:14">
      <c r="C149" s="2297"/>
      <c r="D149" s="2298"/>
      <c r="E149" s="2298"/>
      <c r="F149" s="2297"/>
      <c r="G149" s="2298"/>
      <c r="H149" s="2298"/>
      <c r="I149" s="2299"/>
      <c r="J149" s="2305"/>
      <c r="K149" s="2306"/>
      <c r="L149" s="2306"/>
      <c r="M149" s="2306"/>
      <c r="N149" s="2314"/>
    </row>
    <row r="150" spans="3:14">
      <c r="C150" s="2297"/>
      <c r="D150" s="2298"/>
      <c r="E150" s="2298"/>
      <c r="F150" s="2297"/>
      <c r="G150" s="2298"/>
      <c r="H150" s="2298"/>
      <c r="I150" s="2299"/>
      <c r="J150" s="2305"/>
      <c r="K150" s="2306"/>
      <c r="L150" s="2306"/>
      <c r="M150" s="2306"/>
      <c r="N150" s="2314"/>
    </row>
    <row r="151" spans="3:14">
      <c r="C151" s="2297"/>
      <c r="D151" s="2298"/>
      <c r="E151" s="2298"/>
      <c r="F151" s="2297"/>
      <c r="G151" s="2298"/>
      <c r="H151" s="2298"/>
      <c r="I151" s="2299"/>
      <c r="J151" s="2305"/>
      <c r="K151" s="2306"/>
      <c r="L151" s="2306"/>
      <c r="M151" s="2306"/>
      <c r="N151" s="2314"/>
    </row>
    <row r="152" spans="3:14">
      <c r="C152" s="2297"/>
      <c r="D152" s="2298"/>
      <c r="E152" s="2298"/>
      <c r="F152" s="2297"/>
      <c r="G152" s="2298"/>
      <c r="H152" s="2298"/>
      <c r="I152" s="2299"/>
      <c r="J152" s="2305"/>
      <c r="K152" s="2306"/>
      <c r="L152" s="2306"/>
      <c r="M152" s="2306"/>
      <c r="N152" s="2314"/>
    </row>
    <row r="153" spans="3:14">
      <c r="C153" s="2297"/>
      <c r="D153" s="2298"/>
      <c r="E153" s="2298"/>
      <c r="F153" s="2297"/>
      <c r="G153" s="2298"/>
      <c r="H153" s="2298"/>
      <c r="I153" s="2299"/>
      <c r="J153" s="2305"/>
      <c r="K153" s="2306"/>
      <c r="L153" s="2306"/>
      <c r="M153" s="2306"/>
      <c r="N153" s="2314"/>
    </row>
    <row r="154" spans="3:14">
      <c r="C154" s="2297"/>
      <c r="D154" s="2298"/>
      <c r="E154" s="2298"/>
      <c r="F154" s="2297"/>
      <c r="G154" s="2298"/>
      <c r="H154" s="2298"/>
      <c r="I154" s="2299"/>
      <c r="J154" s="2305"/>
      <c r="K154" s="2306"/>
      <c r="L154" s="2306"/>
      <c r="M154" s="2306"/>
      <c r="N154" s="2314"/>
    </row>
    <row r="155" spans="3:14">
      <c r="C155" s="2297"/>
      <c r="D155" s="2298"/>
      <c r="E155" s="2298"/>
      <c r="F155" s="2297"/>
      <c r="G155" s="2298"/>
      <c r="H155" s="2298"/>
      <c r="I155" s="2299"/>
      <c r="J155" s="2305"/>
      <c r="K155" s="2306"/>
      <c r="L155" s="2306"/>
      <c r="M155" s="2306"/>
      <c r="N155" s="2314"/>
    </row>
    <row r="156" spans="3:14" ht="13" thickBot="1">
      <c r="C156" s="2300"/>
      <c r="D156" s="2301"/>
      <c r="E156" s="2301"/>
      <c r="F156" s="2297"/>
      <c r="G156" s="2298"/>
      <c r="H156" s="2298"/>
      <c r="I156" s="2299"/>
      <c r="J156" s="2305"/>
      <c r="K156" s="2306"/>
      <c r="L156" s="2306"/>
      <c r="M156" s="2306"/>
      <c r="N156" s="2314"/>
    </row>
    <row r="157" spans="3:14">
      <c r="C157" s="594"/>
      <c r="D157" s="594"/>
      <c r="E157" s="594"/>
      <c r="F157" s="2297"/>
      <c r="G157" s="2298"/>
      <c r="H157" s="2298"/>
      <c r="I157" s="2299"/>
      <c r="J157" s="2305"/>
      <c r="K157" s="2306"/>
      <c r="L157" s="2306"/>
      <c r="M157" s="2306"/>
      <c r="N157" s="2314"/>
    </row>
    <row r="158" spans="3:14">
      <c r="C158" s="594"/>
      <c r="D158" s="594"/>
      <c r="E158" s="594"/>
      <c r="F158" s="2297"/>
      <c r="G158" s="2298"/>
      <c r="H158" s="2298"/>
      <c r="I158" s="2299"/>
      <c r="J158" s="2305"/>
      <c r="K158" s="2306"/>
      <c r="L158" s="2306"/>
      <c r="M158" s="2306"/>
      <c r="N158" s="2314"/>
    </row>
    <row r="159" spans="3:14">
      <c r="C159" s="594"/>
      <c r="D159" s="594"/>
      <c r="E159" s="594"/>
      <c r="F159" s="2297"/>
      <c r="G159" s="2298"/>
      <c r="H159" s="2298"/>
      <c r="I159" s="2299"/>
      <c r="J159" s="2305"/>
      <c r="K159" s="2306"/>
      <c r="L159" s="2306"/>
      <c r="M159" s="2306"/>
      <c r="N159" s="2314"/>
    </row>
    <row r="160" spans="3:14">
      <c r="C160" s="594"/>
      <c r="D160" s="594"/>
      <c r="E160" s="594"/>
      <c r="F160" s="2297"/>
      <c r="G160" s="2298"/>
      <c r="H160" s="2298"/>
      <c r="I160" s="2299"/>
      <c r="J160" s="2305"/>
      <c r="K160" s="2306"/>
      <c r="L160" s="2306"/>
      <c r="M160" s="2306"/>
      <c r="N160" s="2314"/>
    </row>
    <row r="161" spans="6:14">
      <c r="F161" s="2297"/>
      <c r="G161" s="2298"/>
      <c r="H161" s="2298"/>
      <c r="I161" s="2299"/>
      <c r="J161" s="2305"/>
      <c r="K161" s="2306"/>
      <c r="L161" s="2306"/>
      <c r="M161" s="2306"/>
      <c r="N161" s="2314"/>
    </row>
    <row r="162" spans="6:14">
      <c r="F162" s="2297"/>
      <c r="G162" s="2298"/>
      <c r="H162" s="2298"/>
      <c r="I162" s="2299"/>
      <c r="J162" s="2305"/>
      <c r="K162" s="2306"/>
      <c r="L162" s="2306"/>
      <c r="M162" s="2306"/>
      <c r="N162" s="2314"/>
    </row>
    <row r="163" spans="6:14">
      <c r="F163" s="2297"/>
      <c r="G163" s="2298"/>
      <c r="H163" s="2298"/>
      <c r="I163" s="2299"/>
      <c r="J163" s="2305"/>
      <c r="K163" s="2306"/>
      <c r="L163" s="2306"/>
      <c r="M163" s="2306"/>
      <c r="N163" s="2314"/>
    </row>
    <row r="164" spans="6:14">
      <c r="F164" s="2297"/>
      <c r="G164" s="2298"/>
      <c r="H164" s="2298"/>
      <c r="I164" s="2299"/>
      <c r="J164" s="2305"/>
      <c r="K164" s="2306"/>
      <c r="L164" s="2306"/>
      <c r="M164" s="2306"/>
      <c r="N164" s="2314"/>
    </row>
    <row r="165" spans="6:14">
      <c r="F165" s="2297"/>
      <c r="G165" s="2298"/>
      <c r="H165" s="2298"/>
      <c r="I165" s="2299"/>
      <c r="J165" s="2305"/>
      <c r="K165" s="2306"/>
      <c r="L165" s="2306"/>
      <c r="M165" s="2306"/>
      <c r="N165" s="2314"/>
    </row>
    <row r="166" spans="6:14">
      <c r="F166" s="2297"/>
      <c r="G166" s="2298"/>
      <c r="H166" s="2298"/>
      <c r="I166" s="2299"/>
      <c r="J166" s="2305"/>
      <c r="K166" s="2306"/>
      <c r="L166" s="2306"/>
      <c r="M166" s="2306"/>
      <c r="N166" s="2314"/>
    </row>
    <row r="167" spans="6:14">
      <c r="F167" s="2297"/>
      <c r="G167" s="2298"/>
      <c r="H167" s="2298"/>
      <c r="I167" s="2299"/>
      <c r="J167" s="2305"/>
      <c r="K167" s="2306"/>
      <c r="L167" s="2306"/>
      <c r="M167" s="2306"/>
      <c r="N167" s="2314"/>
    </row>
    <row r="168" spans="6:14">
      <c r="F168" s="2297"/>
      <c r="G168" s="2298"/>
      <c r="H168" s="2298"/>
      <c r="I168" s="2299"/>
      <c r="J168" s="2305"/>
      <c r="K168" s="2306"/>
      <c r="L168" s="2306"/>
      <c r="M168" s="2306"/>
      <c r="N168" s="2314"/>
    </row>
    <row r="169" spans="6:14">
      <c r="F169" s="2297"/>
      <c r="G169" s="2298"/>
      <c r="H169" s="2298"/>
      <c r="I169" s="2299"/>
      <c r="J169" s="2305"/>
      <c r="K169" s="2306"/>
      <c r="L169" s="2306"/>
      <c r="M169" s="2306"/>
      <c r="N169" s="2314"/>
    </row>
    <row r="170" spans="6:14">
      <c r="F170" s="2297"/>
      <c r="G170" s="2298"/>
      <c r="H170" s="2298"/>
      <c r="I170" s="2299"/>
      <c r="J170" s="2305"/>
      <c r="K170" s="2306"/>
      <c r="L170" s="2306"/>
      <c r="M170" s="2306"/>
      <c r="N170" s="2314"/>
    </row>
    <row r="171" spans="6:14">
      <c r="F171" s="2297"/>
      <c r="G171" s="2298"/>
      <c r="H171" s="2298"/>
      <c r="I171" s="2299"/>
      <c r="J171" s="2305"/>
      <c r="K171" s="2306"/>
      <c r="L171" s="2306"/>
      <c r="M171" s="2306"/>
      <c r="N171" s="2314"/>
    </row>
    <row r="172" spans="6:14">
      <c r="F172" s="2297"/>
      <c r="G172" s="2298"/>
      <c r="H172" s="2298"/>
      <c r="I172" s="2299"/>
      <c r="J172" s="2305"/>
      <c r="K172" s="2306"/>
      <c r="L172" s="2306"/>
      <c r="M172" s="2306"/>
      <c r="N172" s="2314"/>
    </row>
    <row r="173" spans="6:14">
      <c r="F173" s="2297"/>
      <c r="G173" s="2298"/>
      <c r="H173" s="2298"/>
      <c r="I173" s="2299"/>
      <c r="J173" s="2305"/>
      <c r="K173" s="2306"/>
      <c r="L173" s="2306"/>
      <c r="M173" s="2306"/>
      <c r="N173" s="2314"/>
    </row>
    <row r="174" spans="6:14" ht="13" thickBot="1">
      <c r="F174" s="2297"/>
      <c r="G174" s="2298"/>
      <c r="H174" s="2298"/>
      <c r="I174" s="2299"/>
      <c r="J174" s="2315"/>
      <c r="K174" s="2316"/>
      <c r="L174" s="2316"/>
      <c r="M174" s="2316"/>
      <c r="N174" s="2317"/>
    </row>
    <row r="175" spans="6:14">
      <c r="F175" s="2297"/>
      <c r="G175" s="2298"/>
      <c r="H175" s="2298"/>
      <c r="I175" s="2299"/>
    </row>
    <row r="176" spans="6:14">
      <c r="F176" s="2297"/>
      <c r="G176" s="2298"/>
      <c r="H176" s="2298"/>
      <c r="I176" s="2299"/>
    </row>
    <row r="177" spans="6:9">
      <c r="F177" s="2297"/>
      <c r="G177" s="2298"/>
      <c r="H177" s="2298"/>
      <c r="I177" s="2299"/>
    </row>
    <row r="178" spans="6:9">
      <c r="F178" s="2297"/>
      <c r="G178" s="2298"/>
      <c r="H178" s="2298"/>
      <c r="I178" s="2299"/>
    </row>
    <row r="179" spans="6:9">
      <c r="F179" s="2297"/>
      <c r="G179" s="2298"/>
      <c r="H179" s="2298"/>
      <c r="I179" s="2299"/>
    </row>
    <row r="180" spans="6:9">
      <c r="F180" s="2297"/>
      <c r="G180" s="2298"/>
      <c r="H180" s="2298"/>
      <c r="I180" s="2299"/>
    </row>
    <row r="181" spans="6:9">
      <c r="F181" s="2297"/>
      <c r="G181" s="2298"/>
      <c r="H181" s="2298"/>
      <c r="I181" s="2299"/>
    </row>
    <row r="182" spans="6:9">
      <c r="F182" s="2297"/>
      <c r="G182" s="2298"/>
      <c r="H182" s="2298"/>
      <c r="I182" s="2299"/>
    </row>
    <row r="183" spans="6:9">
      <c r="F183" s="2297"/>
      <c r="G183" s="2298"/>
      <c r="H183" s="2298"/>
      <c r="I183" s="2299"/>
    </row>
    <row r="184" spans="6:9">
      <c r="F184" s="2297"/>
      <c r="G184" s="2298"/>
      <c r="H184" s="2298"/>
      <c r="I184" s="2299"/>
    </row>
    <row r="185" spans="6:9">
      <c r="F185" s="2297"/>
      <c r="G185" s="2298"/>
      <c r="H185" s="2298"/>
      <c r="I185" s="2299"/>
    </row>
    <row r="186" spans="6:9">
      <c r="F186" s="2297"/>
      <c r="G186" s="2298"/>
      <c r="H186" s="2298"/>
      <c r="I186" s="2299"/>
    </row>
    <row r="187" spans="6:9">
      <c r="F187" s="2297"/>
      <c r="G187" s="2298"/>
      <c r="H187" s="2298"/>
      <c r="I187" s="2299"/>
    </row>
    <row r="188" spans="6:9">
      <c r="F188" s="2297"/>
      <c r="G188" s="2298"/>
      <c r="H188" s="2298"/>
      <c r="I188" s="2299"/>
    </row>
    <row r="189" spans="6:9">
      <c r="F189" s="2297"/>
      <c r="G189" s="2298"/>
      <c r="H189" s="2298"/>
      <c r="I189" s="2299"/>
    </row>
    <row r="190" spans="6:9">
      <c r="F190" s="2297"/>
      <c r="G190" s="2298"/>
      <c r="H190" s="2298"/>
      <c r="I190" s="2299"/>
    </row>
    <row r="191" spans="6:9" ht="13" thickBot="1">
      <c r="F191" s="2300"/>
      <c r="G191" s="2301"/>
      <c r="H191" s="2301"/>
      <c r="I191" s="2302"/>
    </row>
  </sheetData>
  <sheetProtection password="D69D" sheet="1" objects="1" selectLockedCells="1"/>
  <protectedRanges>
    <protectedRange sqref="F18 F14 D16" name=""/>
    <protectedRange sqref="F13" name=""/>
    <protectedRange sqref="D16 F17:F18" name=""/>
    <protectedRange sqref="D24:E31" name=""/>
    <protectedRange sqref="E46 H46 E49" name=""/>
    <protectedRange sqref="F24:L31" name=""/>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ageMargins left="0.7" right="0.7" top="0.75" bottom="0.75" header="0.3" footer="0.3"/>
  <rowBreaks count="2" manualBreakCount="2">
    <brk id="33" min="2" max="11" man="1"/>
    <brk id="62"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FF00"/>
  </sheetPr>
  <dimension ref="C5:N56"/>
  <sheetViews>
    <sheetView workbookViewId="0">
      <selection activeCell="L15" sqref="L15"/>
    </sheetView>
  </sheetViews>
  <sheetFormatPr baseColWidth="10" defaultColWidth="9.1640625" defaultRowHeight="12" x14ac:dyDescent="0"/>
  <cols>
    <col min="1" max="1" width="2.83203125" style="20" customWidth="1"/>
    <col min="2" max="2" width="30.1640625" style="20" customWidth="1"/>
    <col min="3" max="3" width="11.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0.5" style="20" customWidth="1"/>
    <col min="15" max="16384" width="9.1640625" style="20"/>
  </cols>
  <sheetData>
    <row r="5" spans="3:14" ht="13" thickBot="1"/>
    <row r="6" spans="3:14" ht="26.25" customHeight="1" thickBot="1">
      <c r="C6" s="2364" t="s">
        <v>1428</v>
      </c>
      <c r="D6" s="2365"/>
      <c r="E6" s="2365"/>
      <c r="F6" s="2365"/>
      <c r="G6" s="2365"/>
      <c r="H6" s="2365"/>
      <c r="I6" s="2365"/>
      <c r="J6" s="2365"/>
      <c r="K6" s="2365"/>
      <c r="L6" s="2365"/>
      <c r="M6" s="2365"/>
      <c r="N6" s="2366"/>
    </row>
    <row r="7" spans="3:14" ht="22.5" customHeight="1" thickBot="1">
      <c r="C7" s="2160" t="s">
        <v>1863</v>
      </c>
      <c r="D7" s="2161"/>
      <c r="E7" s="2161"/>
      <c r="F7" s="2161"/>
      <c r="G7" s="2161"/>
      <c r="H7" s="2161"/>
      <c r="I7" s="2161"/>
      <c r="J7" s="2161"/>
      <c r="K7" s="2161"/>
      <c r="L7" s="2161"/>
      <c r="M7" s="2161"/>
      <c r="N7" s="2162"/>
    </row>
    <row r="8" spans="3:14" ht="13">
      <c r="C8" s="736"/>
      <c r="D8" s="742"/>
      <c r="E8" s="743"/>
      <c r="F8" s="743"/>
      <c r="G8" s="743"/>
      <c r="H8" s="743"/>
      <c r="I8" s="743"/>
      <c r="J8" s="743"/>
      <c r="K8" s="743"/>
      <c r="L8" s="743"/>
      <c r="M8" s="743"/>
      <c r="N8" s="737"/>
    </row>
    <row r="9" spans="3:14" ht="169.5" customHeight="1">
      <c r="C9" s="736"/>
      <c r="D9" s="746" t="s">
        <v>367</v>
      </c>
      <c r="E9" s="2358" t="s">
        <v>985</v>
      </c>
      <c r="F9" s="2359"/>
      <c r="G9" s="2359"/>
      <c r="H9" s="2359"/>
      <c r="I9" s="2359"/>
      <c r="J9" s="2359"/>
      <c r="K9" s="2359"/>
      <c r="L9" s="2359"/>
      <c r="M9" s="2360"/>
      <c r="N9" s="737"/>
    </row>
    <row r="10" spans="3:14" ht="20.25" customHeight="1">
      <c r="C10" s="736"/>
      <c r="D10" s="745"/>
      <c r="E10" s="2361"/>
      <c r="F10" s="2362"/>
      <c r="G10" s="2362"/>
      <c r="H10" s="2362"/>
      <c r="I10" s="2362"/>
      <c r="J10" s="2362"/>
      <c r="K10" s="2362"/>
      <c r="L10" s="2362"/>
      <c r="M10" s="2363"/>
      <c r="N10" s="737"/>
    </row>
    <row r="11" spans="3:14" ht="19.5" customHeight="1">
      <c r="C11" s="736"/>
      <c r="D11" s="742" t="s">
        <v>943</v>
      </c>
      <c r="E11" s="743"/>
      <c r="F11" s="743"/>
      <c r="G11" s="743"/>
      <c r="H11" s="743"/>
      <c r="I11" s="743"/>
      <c r="J11" s="743"/>
      <c r="K11" s="743"/>
      <c r="L11" s="743"/>
      <c r="M11" s="743"/>
      <c r="N11" s="737"/>
    </row>
    <row r="12" spans="3:14" ht="18.75" customHeight="1">
      <c r="C12" s="736"/>
      <c r="D12" s="743"/>
      <c r="E12" s="743"/>
      <c r="F12" s="743"/>
      <c r="G12" s="743"/>
      <c r="H12" s="743"/>
      <c r="I12" s="743"/>
      <c r="J12" s="743"/>
      <c r="K12" s="743"/>
      <c r="L12" s="743"/>
      <c r="M12" s="743"/>
      <c r="N12" s="737"/>
    </row>
    <row r="13" spans="3:14" ht="14" thickBot="1">
      <c r="C13" s="736"/>
      <c r="D13" s="2367" t="s">
        <v>944</v>
      </c>
      <c r="E13" s="2367"/>
      <c r="F13" s="2367"/>
      <c r="G13" s="2367"/>
      <c r="H13" s="2367"/>
      <c r="I13" s="2367"/>
      <c r="J13" s="2367"/>
      <c r="K13" s="2367"/>
      <c r="L13" s="744" t="s">
        <v>945</v>
      </c>
      <c r="M13" s="744" t="s">
        <v>946</v>
      </c>
      <c r="N13" s="737"/>
    </row>
    <row r="14" spans="3:14" ht="15" thickTop="1" thickBot="1">
      <c r="C14" s="736"/>
      <c r="D14" s="2346" t="s">
        <v>947</v>
      </c>
      <c r="E14" s="2346"/>
      <c r="F14" s="2346"/>
      <c r="G14" s="2346"/>
      <c r="H14" s="2346"/>
      <c r="I14" s="2346"/>
      <c r="J14" s="2346"/>
      <c r="K14" s="2346"/>
      <c r="L14" s="2346"/>
      <c r="M14" s="2346"/>
      <c r="N14" s="737"/>
    </row>
    <row r="15" spans="3:14" ht="14" thickTop="1">
      <c r="C15" s="736"/>
      <c r="D15" s="2368" t="s">
        <v>948</v>
      </c>
      <c r="E15" s="2368"/>
      <c r="F15" s="2368"/>
      <c r="G15" s="2368"/>
      <c r="H15" s="2368"/>
      <c r="I15" s="2368"/>
      <c r="J15" s="2368"/>
      <c r="K15" s="2368"/>
      <c r="L15" s="1084"/>
      <c r="M15" s="1084"/>
      <c r="N15" s="737"/>
    </row>
    <row r="16" spans="3:14" ht="13">
      <c r="C16" s="736"/>
      <c r="D16" s="2354" t="s">
        <v>949</v>
      </c>
      <c r="E16" s="2354"/>
      <c r="F16" s="2354"/>
      <c r="G16" s="2354"/>
      <c r="H16" s="2354"/>
      <c r="I16" s="2354"/>
      <c r="J16" s="2354"/>
      <c r="K16" s="2354"/>
      <c r="L16" s="1085"/>
      <c r="M16" s="1085"/>
      <c r="N16" s="737"/>
    </row>
    <row r="17" spans="3:14" ht="13">
      <c r="C17" s="736"/>
      <c r="D17" s="2354" t="s">
        <v>950</v>
      </c>
      <c r="E17" s="2354"/>
      <c r="F17" s="2354"/>
      <c r="G17" s="2354"/>
      <c r="H17" s="2354"/>
      <c r="I17" s="2354"/>
      <c r="J17" s="2354"/>
      <c r="K17" s="2354"/>
      <c r="L17" s="1085"/>
      <c r="M17" s="1085"/>
      <c r="N17" s="737"/>
    </row>
    <row r="18" spans="3:14" ht="13">
      <c r="C18" s="736"/>
      <c r="D18" s="2354" t="s">
        <v>951</v>
      </c>
      <c r="E18" s="2354"/>
      <c r="F18" s="2354"/>
      <c r="G18" s="2354"/>
      <c r="H18" s="2354"/>
      <c r="I18" s="2354"/>
      <c r="J18" s="2354"/>
      <c r="K18" s="2354"/>
      <c r="L18" s="1085"/>
      <c r="M18" s="1085"/>
      <c r="N18" s="737"/>
    </row>
    <row r="19" spans="3:14" ht="13">
      <c r="C19" s="736"/>
      <c r="D19" s="2354" t="s">
        <v>952</v>
      </c>
      <c r="E19" s="2354"/>
      <c r="F19" s="2354"/>
      <c r="G19" s="2354"/>
      <c r="H19" s="2354"/>
      <c r="I19" s="2354"/>
      <c r="J19" s="2354"/>
      <c r="K19" s="2354"/>
      <c r="L19" s="1085"/>
      <c r="M19" s="1085"/>
      <c r="N19" s="737"/>
    </row>
    <row r="20" spans="3:14" ht="13">
      <c r="C20" s="736"/>
      <c r="D20" s="2354" t="s">
        <v>953</v>
      </c>
      <c r="E20" s="2354"/>
      <c r="F20" s="2354"/>
      <c r="G20" s="2354"/>
      <c r="H20" s="2354"/>
      <c r="I20" s="2354"/>
      <c r="J20" s="2354"/>
      <c r="K20" s="2354"/>
      <c r="L20" s="1085"/>
      <c r="M20" s="1085"/>
      <c r="N20" s="737"/>
    </row>
    <row r="21" spans="3:14" ht="13">
      <c r="C21" s="736"/>
      <c r="D21" s="2354" t="s">
        <v>954</v>
      </c>
      <c r="E21" s="2354"/>
      <c r="F21" s="2354"/>
      <c r="G21" s="2354"/>
      <c r="H21" s="2354"/>
      <c r="I21" s="2354"/>
      <c r="J21" s="2354"/>
      <c r="K21" s="2354"/>
      <c r="L21" s="1085"/>
      <c r="M21" s="1085"/>
      <c r="N21" s="737"/>
    </row>
    <row r="22" spans="3:14" ht="13">
      <c r="C22" s="736"/>
      <c r="D22" s="2354" t="s">
        <v>955</v>
      </c>
      <c r="E22" s="2354"/>
      <c r="F22" s="2354"/>
      <c r="G22" s="2354"/>
      <c r="H22" s="2354"/>
      <c r="I22" s="2354"/>
      <c r="J22" s="2354"/>
      <c r="K22" s="2354"/>
      <c r="L22" s="1085"/>
      <c r="M22" s="1085"/>
      <c r="N22" s="737"/>
    </row>
    <row r="23" spans="3:14" ht="13">
      <c r="C23" s="736"/>
      <c r="D23" s="2354" t="s">
        <v>956</v>
      </c>
      <c r="E23" s="2354"/>
      <c r="F23" s="2354"/>
      <c r="G23" s="2354"/>
      <c r="H23" s="2354"/>
      <c r="I23" s="2354"/>
      <c r="J23" s="2354"/>
      <c r="K23" s="2354"/>
      <c r="L23" s="1085"/>
      <c r="M23" s="1085"/>
      <c r="N23" s="737"/>
    </row>
    <row r="24" spans="3:14" ht="13">
      <c r="C24" s="736"/>
      <c r="D24" s="2354" t="s">
        <v>957</v>
      </c>
      <c r="E24" s="2354"/>
      <c r="F24" s="2354"/>
      <c r="G24" s="2354"/>
      <c r="H24" s="2354"/>
      <c r="I24" s="2354"/>
      <c r="J24" s="2354"/>
      <c r="K24" s="2354"/>
      <c r="L24" s="1085"/>
      <c r="M24" s="1085"/>
      <c r="N24" s="737"/>
    </row>
    <row r="25" spans="3:14" ht="13">
      <c r="C25" s="736"/>
      <c r="D25" s="2354" t="s">
        <v>958</v>
      </c>
      <c r="E25" s="2354"/>
      <c r="F25" s="2354"/>
      <c r="G25" s="2354"/>
      <c r="H25" s="2354"/>
      <c r="I25" s="2354"/>
      <c r="J25" s="2354"/>
      <c r="K25" s="2354"/>
      <c r="L25" s="1085"/>
      <c r="M25" s="1086"/>
      <c r="N25" s="737"/>
    </row>
    <row r="26" spans="3:14" ht="14" thickBot="1">
      <c r="C26" s="736"/>
      <c r="D26" s="2355"/>
      <c r="E26" s="2356"/>
      <c r="F26" s="2356"/>
      <c r="G26" s="2356"/>
      <c r="H26" s="2356"/>
      <c r="I26" s="2356"/>
      <c r="J26" s="2356"/>
      <c r="K26" s="2356"/>
      <c r="L26" s="2356"/>
      <c r="M26" s="2357"/>
      <c r="N26" s="737"/>
    </row>
    <row r="27" spans="3:14" ht="15" thickTop="1" thickBot="1">
      <c r="C27" s="736"/>
      <c r="D27" s="2346" t="s">
        <v>959</v>
      </c>
      <c r="E27" s="2346"/>
      <c r="F27" s="2346"/>
      <c r="G27" s="2346"/>
      <c r="H27" s="2346"/>
      <c r="I27" s="2346"/>
      <c r="J27" s="2346"/>
      <c r="K27" s="2346"/>
      <c r="L27" s="2346"/>
      <c r="M27" s="2346"/>
      <c r="N27" s="737"/>
    </row>
    <row r="28" spans="3:14" ht="14" thickTop="1">
      <c r="C28" s="736"/>
      <c r="D28" s="2348" t="s">
        <v>960</v>
      </c>
      <c r="E28" s="2348"/>
      <c r="F28" s="2348"/>
      <c r="G28" s="2348"/>
      <c r="H28" s="2348"/>
      <c r="I28" s="2348"/>
      <c r="J28" s="2348"/>
      <c r="K28" s="2348"/>
      <c r="L28" s="1084"/>
      <c r="M28" s="1084"/>
      <c r="N28" s="737"/>
    </row>
    <row r="29" spans="3:14" ht="13">
      <c r="C29" s="736"/>
      <c r="D29" s="2345" t="s">
        <v>961</v>
      </c>
      <c r="E29" s="2345"/>
      <c r="F29" s="2345"/>
      <c r="G29" s="2345"/>
      <c r="H29" s="2345"/>
      <c r="I29" s="2345"/>
      <c r="J29" s="2345"/>
      <c r="K29" s="2345"/>
      <c r="L29" s="1085"/>
      <c r="M29" s="1085"/>
      <c r="N29" s="737"/>
    </row>
    <row r="30" spans="3:14" ht="13">
      <c r="C30" s="736"/>
      <c r="D30" s="2345" t="s">
        <v>962</v>
      </c>
      <c r="E30" s="2345"/>
      <c r="F30" s="2345"/>
      <c r="G30" s="2345"/>
      <c r="H30" s="2345"/>
      <c r="I30" s="2345"/>
      <c r="J30" s="2345"/>
      <c r="K30" s="2345"/>
      <c r="L30" s="1085"/>
      <c r="M30" s="1085"/>
      <c r="N30" s="737"/>
    </row>
    <row r="31" spans="3:14" ht="13">
      <c r="C31" s="736"/>
      <c r="D31" s="2345" t="s">
        <v>963</v>
      </c>
      <c r="E31" s="2345"/>
      <c r="F31" s="2345"/>
      <c r="G31" s="2345"/>
      <c r="H31" s="2345"/>
      <c r="I31" s="2345"/>
      <c r="J31" s="2345"/>
      <c r="K31" s="2345"/>
      <c r="L31" s="1085"/>
      <c r="M31" s="1085"/>
      <c r="N31" s="737"/>
    </row>
    <row r="32" spans="3:14" ht="13">
      <c r="C32" s="736"/>
      <c r="D32" s="2345" t="s">
        <v>964</v>
      </c>
      <c r="E32" s="2345"/>
      <c r="F32" s="2345"/>
      <c r="G32" s="2345"/>
      <c r="H32" s="2345"/>
      <c r="I32" s="2345"/>
      <c r="J32" s="2345"/>
      <c r="K32" s="2345"/>
      <c r="L32" s="1085"/>
      <c r="M32" s="1085"/>
      <c r="N32" s="737"/>
    </row>
    <row r="33" spans="3:14" ht="13">
      <c r="C33" s="736"/>
      <c r="D33" s="2345" t="s">
        <v>965</v>
      </c>
      <c r="E33" s="2345"/>
      <c r="F33" s="2345"/>
      <c r="G33" s="2345"/>
      <c r="H33" s="2345"/>
      <c r="I33" s="2345"/>
      <c r="J33" s="2345"/>
      <c r="K33" s="2345"/>
      <c r="L33" s="1085"/>
      <c r="M33" s="1085"/>
      <c r="N33" s="737"/>
    </row>
    <row r="34" spans="3:14" ht="13">
      <c r="C34" s="736"/>
      <c r="D34" s="2345" t="s">
        <v>966</v>
      </c>
      <c r="E34" s="2345"/>
      <c r="F34" s="2345"/>
      <c r="G34" s="2345"/>
      <c r="H34" s="2345"/>
      <c r="I34" s="2345"/>
      <c r="J34" s="2345"/>
      <c r="K34" s="2345"/>
      <c r="L34" s="1085"/>
      <c r="M34" s="1085"/>
      <c r="N34" s="737"/>
    </row>
    <row r="35" spans="3:14" ht="13">
      <c r="C35" s="736"/>
      <c r="D35" s="2345" t="s">
        <v>967</v>
      </c>
      <c r="E35" s="2345"/>
      <c r="F35" s="2345"/>
      <c r="G35" s="2345"/>
      <c r="H35" s="2345"/>
      <c r="I35" s="2345"/>
      <c r="J35" s="2345"/>
      <c r="K35" s="2345"/>
      <c r="L35" s="1085"/>
      <c r="M35" s="1085"/>
      <c r="N35" s="737"/>
    </row>
    <row r="36" spans="3:14" ht="13">
      <c r="C36" s="736"/>
      <c r="D36" s="2345" t="s">
        <v>968</v>
      </c>
      <c r="E36" s="2345"/>
      <c r="F36" s="2345"/>
      <c r="G36" s="2345"/>
      <c r="H36" s="2345"/>
      <c r="I36" s="2345"/>
      <c r="J36" s="2345"/>
      <c r="K36" s="2345"/>
      <c r="L36" s="1085"/>
      <c r="M36" s="1085"/>
      <c r="N36" s="737"/>
    </row>
    <row r="37" spans="3:14" ht="14" thickBot="1">
      <c r="C37" s="736"/>
      <c r="D37" s="2350"/>
      <c r="E37" s="2351"/>
      <c r="F37" s="2351"/>
      <c r="G37" s="2351"/>
      <c r="H37" s="2351"/>
      <c r="I37" s="2351"/>
      <c r="J37" s="2351"/>
      <c r="K37" s="2351"/>
      <c r="L37" s="2351"/>
      <c r="M37" s="2352"/>
      <c r="N37" s="737"/>
    </row>
    <row r="38" spans="3:14" ht="15" thickTop="1" thickBot="1">
      <c r="C38" s="736"/>
      <c r="D38" s="2346" t="s">
        <v>969</v>
      </c>
      <c r="E38" s="2346"/>
      <c r="F38" s="2346"/>
      <c r="G38" s="2346"/>
      <c r="H38" s="2346"/>
      <c r="I38" s="2346"/>
      <c r="J38" s="2346"/>
      <c r="K38" s="2346"/>
      <c r="L38" s="2346"/>
      <c r="M38" s="2346"/>
      <c r="N38" s="737"/>
    </row>
    <row r="39" spans="3:14" ht="14" thickTop="1">
      <c r="C39" s="736"/>
      <c r="D39" s="2353" t="s">
        <v>970</v>
      </c>
      <c r="E39" s="2353"/>
      <c r="F39" s="2353"/>
      <c r="G39" s="2353"/>
      <c r="H39" s="2353"/>
      <c r="I39" s="2353"/>
      <c r="J39" s="2353"/>
      <c r="K39" s="2353"/>
      <c r="L39" s="1084"/>
      <c r="M39" s="1084"/>
      <c r="N39" s="737"/>
    </row>
    <row r="40" spans="3:14" ht="13">
      <c r="C40" s="736"/>
      <c r="D40" s="2347" t="s">
        <v>971</v>
      </c>
      <c r="E40" s="2347"/>
      <c r="F40" s="2347"/>
      <c r="G40" s="2347"/>
      <c r="H40" s="2347"/>
      <c r="I40" s="2347"/>
      <c r="J40" s="2347"/>
      <c r="K40" s="2347"/>
      <c r="L40" s="1085"/>
      <c r="M40" s="1085"/>
      <c r="N40" s="737"/>
    </row>
    <row r="41" spans="3:14" ht="13">
      <c r="C41" s="736"/>
      <c r="D41" s="2347" t="s">
        <v>972</v>
      </c>
      <c r="E41" s="2347"/>
      <c r="F41" s="2347"/>
      <c r="G41" s="2347"/>
      <c r="H41" s="2347"/>
      <c r="I41" s="2347"/>
      <c r="J41" s="2347"/>
      <c r="K41" s="2347"/>
      <c r="L41" s="1085"/>
      <c r="M41" s="1085"/>
      <c r="N41" s="737"/>
    </row>
    <row r="42" spans="3:14" ht="13">
      <c r="C42" s="736"/>
      <c r="D42" s="2347" t="s">
        <v>973</v>
      </c>
      <c r="E42" s="2347"/>
      <c r="F42" s="2347"/>
      <c r="G42" s="2347"/>
      <c r="H42" s="2347"/>
      <c r="I42" s="2347"/>
      <c r="J42" s="2347"/>
      <c r="K42" s="2347"/>
      <c r="L42" s="1085"/>
      <c r="M42" s="1085"/>
      <c r="N42" s="737"/>
    </row>
    <row r="43" spans="3:14" ht="13">
      <c r="C43" s="736"/>
      <c r="D43" s="2347" t="s">
        <v>974</v>
      </c>
      <c r="E43" s="2347"/>
      <c r="F43" s="2347"/>
      <c r="G43" s="2347"/>
      <c r="H43" s="2347"/>
      <c r="I43" s="2347"/>
      <c r="J43" s="2347"/>
      <c r="K43" s="2347"/>
      <c r="L43" s="1085"/>
      <c r="M43" s="1085"/>
      <c r="N43" s="737"/>
    </row>
    <row r="44" spans="3:14" ht="14" thickBot="1">
      <c r="C44" s="736"/>
      <c r="D44" s="2349"/>
      <c r="E44" s="2349"/>
      <c r="F44" s="2349"/>
      <c r="G44" s="2349"/>
      <c r="H44" s="2349"/>
      <c r="I44" s="2349"/>
      <c r="J44" s="2349"/>
      <c r="K44" s="2349"/>
      <c r="L44" s="2349"/>
      <c r="M44" s="2349"/>
      <c r="N44" s="737"/>
    </row>
    <row r="45" spans="3:14" ht="15" thickTop="1" thickBot="1">
      <c r="C45" s="736"/>
      <c r="D45" s="2346" t="s">
        <v>975</v>
      </c>
      <c r="E45" s="2346"/>
      <c r="F45" s="2346"/>
      <c r="G45" s="2346"/>
      <c r="H45" s="2346"/>
      <c r="I45" s="2346"/>
      <c r="J45" s="2346"/>
      <c r="K45" s="2346"/>
      <c r="L45" s="2346"/>
      <c r="M45" s="2346"/>
      <c r="N45" s="737"/>
    </row>
    <row r="46" spans="3:14" ht="14" thickTop="1">
      <c r="C46" s="736"/>
      <c r="D46" s="2348" t="s">
        <v>976</v>
      </c>
      <c r="E46" s="2348"/>
      <c r="F46" s="2348"/>
      <c r="G46" s="2348"/>
      <c r="H46" s="2348"/>
      <c r="I46" s="2348"/>
      <c r="J46" s="2348"/>
      <c r="K46" s="2348"/>
      <c r="L46" s="1084"/>
      <c r="M46" s="1084"/>
      <c r="N46" s="737"/>
    </row>
    <row r="47" spans="3:14" ht="13">
      <c r="C47" s="736"/>
      <c r="D47" s="2345" t="s">
        <v>977</v>
      </c>
      <c r="E47" s="2345"/>
      <c r="F47" s="2345"/>
      <c r="G47" s="2345"/>
      <c r="H47" s="2345"/>
      <c r="I47" s="2345"/>
      <c r="J47" s="2345"/>
      <c r="K47" s="2345"/>
      <c r="L47" s="1085"/>
      <c r="M47" s="1085"/>
      <c r="N47" s="737"/>
    </row>
    <row r="48" spans="3:14" ht="13">
      <c r="C48" s="736"/>
      <c r="D48" s="2345" t="s">
        <v>978</v>
      </c>
      <c r="E48" s="2345"/>
      <c r="F48" s="2345"/>
      <c r="G48" s="2345"/>
      <c r="H48" s="2345"/>
      <c r="I48" s="2345"/>
      <c r="J48" s="2345"/>
      <c r="K48" s="2345"/>
      <c r="L48" s="1085"/>
      <c r="M48" s="1085"/>
      <c r="N48" s="737"/>
    </row>
    <row r="49" spans="3:14" ht="13">
      <c r="C49" s="736"/>
      <c r="D49" s="2345" t="s">
        <v>979</v>
      </c>
      <c r="E49" s="2345"/>
      <c r="F49" s="2345"/>
      <c r="G49" s="2345"/>
      <c r="H49" s="2345"/>
      <c r="I49" s="2345"/>
      <c r="J49" s="2345"/>
      <c r="K49" s="2345"/>
      <c r="L49" s="1085"/>
      <c r="M49" s="1085"/>
      <c r="N49" s="737"/>
    </row>
    <row r="50" spans="3:14" ht="13">
      <c r="C50" s="736"/>
      <c r="D50" s="2345" t="s">
        <v>980</v>
      </c>
      <c r="E50" s="2345"/>
      <c r="F50" s="2345"/>
      <c r="G50" s="2345"/>
      <c r="H50" s="2345"/>
      <c r="I50" s="2345"/>
      <c r="J50" s="2345"/>
      <c r="K50" s="2345"/>
      <c r="L50" s="1085"/>
      <c r="M50" s="1085"/>
      <c r="N50" s="737"/>
    </row>
    <row r="51" spans="3:14" ht="13">
      <c r="C51" s="736"/>
      <c r="D51" s="2345" t="s">
        <v>981</v>
      </c>
      <c r="E51" s="2345"/>
      <c r="F51" s="2345"/>
      <c r="G51" s="2345"/>
      <c r="H51" s="2345"/>
      <c r="I51" s="2345"/>
      <c r="J51" s="2345"/>
      <c r="K51" s="2345"/>
      <c r="L51" s="1085"/>
      <c r="M51" s="1085"/>
      <c r="N51" s="737"/>
    </row>
    <row r="52" spans="3:14" ht="13">
      <c r="C52" s="736"/>
      <c r="D52" s="2345" t="s">
        <v>982</v>
      </c>
      <c r="E52" s="2345"/>
      <c r="F52" s="2345"/>
      <c r="G52" s="2345"/>
      <c r="H52" s="2345"/>
      <c r="I52" s="2345"/>
      <c r="J52" s="2345"/>
      <c r="K52" s="2345"/>
      <c r="L52" s="1085"/>
      <c r="M52" s="1085"/>
      <c r="N52" s="737"/>
    </row>
    <row r="53" spans="3:14" ht="13">
      <c r="C53" s="736"/>
      <c r="D53" s="2345" t="s">
        <v>983</v>
      </c>
      <c r="E53" s="2345"/>
      <c r="F53" s="2345"/>
      <c r="G53" s="2345"/>
      <c r="H53" s="2345"/>
      <c r="I53" s="2345"/>
      <c r="J53" s="2345"/>
      <c r="K53" s="2345"/>
      <c r="L53" s="1085"/>
      <c r="M53" s="1085"/>
      <c r="N53" s="737"/>
    </row>
    <row r="54" spans="3:14" ht="19.5" customHeight="1">
      <c r="C54" s="736"/>
      <c r="D54" s="2345" t="s">
        <v>984</v>
      </c>
      <c r="E54" s="2345"/>
      <c r="F54" s="2345"/>
      <c r="G54" s="2345"/>
      <c r="H54" s="2345"/>
      <c r="I54" s="2345"/>
      <c r="J54" s="2345"/>
      <c r="K54" s="2345"/>
      <c r="L54" s="1087"/>
      <c r="M54" s="1087"/>
      <c r="N54" s="737"/>
    </row>
    <row r="55" spans="3:14" ht="13">
      <c r="C55" s="736"/>
      <c r="D55" s="738"/>
      <c r="E55" s="738"/>
      <c r="F55" s="738"/>
      <c r="G55" s="738"/>
      <c r="H55" s="738"/>
      <c r="I55" s="738"/>
      <c r="J55" s="738"/>
      <c r="K55" s="738"/>
      <c r="L55" s="738"/>
      <c r="M55" s="738"/>
      <c r="N55" s="737"/>
    </row>
    <row r="56" spans="3:14" ht="14" thickBot="1">
      <c r="C56" s="739"/>
      <c r="D56" s="740"/>
      <c r="E56" s="740"/>
      <c r="F56" s="740"/>
      <c r="G56" s="740"/>
      <c r="H56" s="740"/>
      <c r="I56" s="740"/>
      <c r="J56" s="740"/>
      <c r="K56" s="740"/>
      <c r="L56" s="740"/>
      <c r="M56" s="740"/>
      <c r="N56" s="741"/>
    </row>
  </sheetData>
  <sheetProtection password="D69D" sheet="1" objects="1"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FF00"/>
  </sheetPr>
  <dimension ref="C1:P102"/>
  <sheetViews>
    <sheetView topLeftCell="A7" zoomScaleSheetLayoutView="80" workbookViewId="0">
      <selection activeCell="D95" sqref="D95:F95"/>
    </sheetView>
  </sheetViews>
  <sheetFormatPr baseColWidth="10" defaultColWidth="9.1640625" defaultRowHeight="12" x14ac:dyDescent="0"/>
  <cols>
    <col min="1" max="1" width="2.83203125" style="20" customWidth="1"/>
    <col min="2" max="2" width="28.83203125" style="20" customWidth="1"/>
    <col min="3" max="16384" width="9.1640625" style="20"/>
  </cols>
  <sheetData>
    <row r="1" spans="3:16" ht="6.75" customHeight="1"/>
    <row r="5" spans="3:16" ht="8.25" customHeight="1" thickBot="1"/>
    <row r="6" spans="3:16" ht="20" thickBot="1">
      <c r="C6" s="2186" t="s">
        <v>1428</v>
      </c>
      <c r="D6" s="2187"/>
      <c r="E6" s="2187"/>
      <c r="F6" s="2187"/>
      <c r="G6" s="2187"/>
      <c r="H6" s="2187"/>
      <c r="I6" s="2187"/>
      <c r="J6" s="2187"/>
      <c r="K6" s="2187"/>
      <c r="L6" s="2187"/>
      <c r="M6" s="2187"/>
      <c r="N6" s="2187"/>
      <c r="O6" s="2187"/>
      <c r="P6" s="2188"/>
    </row>
    <row r="7" spans="3:16" ht="18" thickBot="1">
      <c r="C7" s="2058" t="s">
        <v>1864</v>
      </c>
      <c r="D7" s="2059"/>
      <c r="E7" s="2059"/>
      <c r="F7" s="2059"/>
      <c r="G7" s="2059"/>
      <c r="H7" s="2059"/>
      <c r="I7" s="2059"/>
      <c r="J7" s="2059"/>
      <c r="K7" s="2059"/>
      <c r="L7" s="2059"/>
      <c r="M7" s="2059"/>
      <c r="N7" s="2059"/>
      <c r="O7" s="2059"/>
      <c r="P7" s="2060"/>
    </row>
    <row r="8" spans="3:16" ht="16">
      <c r="C8" s="749"/>
      <c r="D8" s="747"/>
      <c r="E8" s="748"/>
      <c r="F8" s="748"/>
      <c r="G8" s="748"/>
      <c r="H8" s="28"/>
      <c r="I8" s="28"/>
      <c r="J8" s="28"/>
      <c r="K8" s="28"/>
      <c r="L8" s="28"/>
      <c r="M8" s="28"/>
      <c r="N8" s="28"/>
      <c r="O8" s="28"/>
      <c r="P8" s="29"/>
    </row>
    <row r="9" spans="3:16" ht="12.75" customHeight="1">
      <c r="C9" s="749"/>
      <c r="D9" s="2383" t="s">
        <v>986</v>
      </c>
      <c r="E9" s="2383"/>
      <c r="F9" s="2383"/>
      <c r="G9" s="2383"/>
      <c r="H9" s="2383"/>
      <c r="I9" s="2383"/>
      <c r="J9" s="2383"/>
      <c r="K9" s="2383"/>
      <c r="L9" s="2383"/>
      <c r="M9" s="2383"/>
      <c r="N9" s="2383"/>
      <c r="O9" s="2383"/>
      <c r="P9" s="29"/>
    </row>
    <row r="10" spans="3:16">
      <c r="C10" s="749"/>
      <c r="D10" s="2383"/>
      <c r="E10" s="2383"/>
      <c r="F10" s="2383"/>
      <c r="G10" s="2383"/>
      <c r="H10" s="2383"/>
      <c r="I10" s="2383"/>
      <c r="J10" s="2383"/>
      <c r="K10" s="2383"/>
      <c r="L10" s="2383"/>
      <c r="M10" s="2383"/>
      <c r="N10" s="2383"/>
      <c r="O10" s="2383"/>
      <c r="P10" s="29"/>
    </row>
    <row r="11" spans="3:16">
      <c r="C11" s="749"/>
      <c r="D11" s="2383"/>
      <c r="E11" s="2383"/>
      <c r="F11" s="2383"/>
      <c r="G11" s="2383"/>
      <c r="H11" s="2383"/>
      <c r="I11" s="2383"/>
      <c r="J11" s="2383"/>
      <c r="K11" s="2383"/>
      <c r="L11" s="2383"/>
      <c r="M11" s="2383"/>
      <c r="N11" s="2383"/>
      <c r="O11" s="2383"/>
      <c r="P11" s="29"/>
    </row>
    <row r="12" spans="3:16" ht="13">
      <c r="C12" s="749"/>
      <c r="D12" s="1088"/>
      <c r="E12" s="1088"/>
      <c r="F12" s="1088"/>
      <c r="G12" s="1088"/>
      <c r="H12" s="59"/>
      <c r="I12" s="59"/>
      <c r="J12" s="59"/>
      <c r="K12" s="59"/>
      <c r="L12" s="59"/>
      <c r="M12" s="59"/>
      <c r="N12" s="59"/>
      <c r="O12" s="59"/>
      <c r="P12" s="29"/>
    </row>
    <row r="13" spans="3:16" ht="12.75" customHeight="1">
      <c r="C13" s="749"/>
      <c r="D13" s="2383" t="s">
        <v>987</v>
      </c>
      <c r="E13" s="2383"/>
      <c r="F13" s="2383"/>
      <c r="G13" s="2383"/>
      <c r="H13" s="2383"/>
      <c r="I13" s="2383"/>
      <c r="J13" s="2383"/>
      <c r="K13" s="2383"/>
      <c r="L13" s="2383"/>
      <c r="M13" s="2383"/>
      <c r="N13" s="2383"/>
      <c r="O13" s="2383"/>
      <c r="P13" s="29"/>
    </row>
    <row r="14" spans="3:16">
      <c r="C14" s="749"/>
      <c r="D14" s="2383"/>
      <c r="E14" s="2383"/>
      <c r="F14" s="2383"/>
      <c r="G14" s="2383"/>
      <c r="H14" s="2383"/>
      <c r="I14" s="2383"/>
      <c r="J14" s="2383"/>
      <c r="K14" s="2383"/>
      <c r="L14" s="2383"/>
      <c r="M14" s="2383"/>
      <c r="N14" s="2383"/>
      <c r="O14" s="2383"/>
      <c r="P14" s="29"/>
    </row>
    <row r="15" spans="3:16" ht="21.75" customHeight="1">
      <c r="C15" s="749"/>
      <c r="D15" s="2383"/>
      <c r="E15" s="2383"/>
      <c r="F15" s="2383"/>
      <c r="G15" s="2383"/>
      <c r="H15" s="2383"/>
      <c r="I15" s="2383"/>
      <c r="J15" s="2383"/>
      <c r="K15" s="2383"/>
      <c r="L15" s="2383"/>
      <c r="M15" s="2383"/>
      <c r="N15" s="2383"/>
      <c r="O15" s="2383"/>
      <c r="P15" s="29"/>
    </row>
    <row r="16" spans="3:16" ht="13">
      <c r="C16" s="749"/>
      <c r="D16" s="1088"/>
      <c r="E16" s="1088"/>
      <c r="F16" s="1088"/>
      <c r="G16" s="1088"/>
      <c r="H16" s="59"/>
      <c r="I16" s="59"/>
      <c r="J16" s="59"/>
      <c r="K16" s="59"/>
      <c r="L16" s="59"/>
      <c r="M16" s="59"/>
      <c r="N16" s="59"/>
      <c r="O16" s="59"/>
      <c r="P16" s="29"/>
    </row>
    <row r="17" spans="3:16" ht="12.75" customHeight="1">
      <c r="C17" s="749"/>
      <c r="D17" s="2383" t="s">
        <v>988</v>
      </c>
      <c r="E17" s="2383"/>
      <c r="F17" s="2383"/>
      <c r="G17" s="2383"/>
      <c r="H17" s="2383"/>
      <c r="I17" s="2383"/>
      <c r="J17" s="2383"/>
      <c r="K17" s="2383"/>
      <c r="L17" s="2383"/>
      <c r="M17" s="2383"/>
      <c r="N17" s="2383"/>
      <c r="O17" s="2383"/>
      <c r="P17" s="29"/>
    </row>
    <row r="18" spans="3:16" ht="22.5" customHeight="1">
      <c r="C18" s="749"/>
      <c r="D18" s="2383"/>
      <c r="E18" s="2383"/>
      <c r="F18" s="2383"/>
      <c r="G18" s="2383"/>
      <c r="H18" s="2383"/>
      <c r="I18" s="2383"/>
      <c r="J18" s="2383"/>
      <c r="K18" s="2383"/>
      <c r="L18" s="2383"/>
      <c r="M18" s="2383"/>
      <c r="N18" s="2383"/>
      <c r="O18" s="2383"/>
      <c r="P18" s="29"/>
    </row>
    <row r="19" spans="3:16" ht="12.75" customHeight="1">
      <c r="C19" s="749"/>
      <c r="D19" s="1089"/>
      <c r="E19" s="1089"/>
      <c r="F19" s="1089"/>
      <c r="G19" s="1089"/>
      <c r="H19" s="59"/>
      <c r="I19" s="59"/>
      <c r="J19" s="59"/>
      <c r="K19" s="59"/>
      <c r="L19" s="59"/>
      <c r="M19" s="59"/>
      <c r="N19" s="59"/>
      <c r="O19" s="59"/>
      <c r="P19" s="29"/>
    </row>
    <row r="20" spans="3:16" ht="12.75" customHeight="1">
      <c r="C20" s="749"/>
      <c r="D20" s="2369" t="s">
        <v>1431</v>
      </c>
      <c r="E20" s="2369"/>
      <c r="F20" s="2369"/>
      <c r="G20" s="2369"/>
      <c r="H20" s="2369"/>
      <c r="I20" s="2369"/>
      <c r="J20" s="2369"/>
      <c r="K20" s="2369"/>
      <c r="L20" s="2369"/>
      <c r="M20" s="2369"/>
      <c r="N20" s="2369"/>
      <c r="O20" s="2369"/>
      <c r="P20" s="29"/>
    </row>
    <row r="21" spans="3:16" ht="32.25" customHeight="1">
      <c r="C21" s="749"/>
      <c r="D21" s="2369"/>
      <c r="E21" s="2369"/>
      <c r="F21" s="2369"/>
      <c r="G21" s="2369"/>
      <c r="H21" s="2369"/>
      <c r="I21" s="2369"/>
      <c r="J21" s="2369"/>
      <c r="K21" s="2369"/>
      <c r="L21" s="2369"/>
      <c r="M21" s="2369"/>
      <c r="N21" s="2369"/>
      <c r="O21" s="2369"/>
      <c r="P21" s="29"/>
    </row>
    <row r="22" spans="3:16" ht="13">
      <c r="C22" s="749"/>
      <c r="D22" s="1090"/>
      <c r="E22" s="1090"/>
      <c r="F22" s="1090"/>
      <c r="G22" s="1090"/>
      <c r="H22" s="59"/>
      <c r="I22" s="59"/>
      <c r="J22" s="59"/>
      <c r="K22" s="59"/>
      <c r="L22" s="59"/>
      <c r="M22" s="59"/>
      <c r="N22" s="59"/>
      <c r="O22" s="59"/>
      <c r="P22" s="29"/>
    </row>
    <row r="23" spans="3:16" ht="12.75" customHeight="1">
      <c r="C23" s="749"/>
      <c r="D23" s="2369" t="s">
        <v>1327</v>
      </c>
      <c r="E23" s="2369"/>
      <c r="F23" s="2369"/>
      <c r="G23" s="2369"/>
      <c r="H23" s="2369"/>
      <c r="I23" s="2369"/>
      <c r="J23" s="2369"/>
      <c r="K23" s="2369"/>
      <c r="L23" s="2369"/>
      <c r="M23" s="2369"/>
      <c r="N23" s="2369"/>
      <c r="O23" s="2369"/>
      <c r="P23" s="29"/>
    </row>
    <row r="24" spans="3:16">
      <c r="C24" s="749"/>
      <c r="D24" s="2369"/>
      <c r="E24" s="2369"/>
      <c r="F24" s="2369"/>
      <c r="G24" s="2369"/>
      <c r="H24" s="2369"/>
      <c r="I24" s="2369"/>
      <c r="J24" s="2369"/>
      <c r="K24" s="2369"/>
      <c r="L24" s="2369"/>
      <c r="M24" s="2369"/>
      <c r="N24" s="2369"/>
      <c r="O24" s="2369"/>
      <c r="P24" s="29"/>
    </row>
    <row r="25" spans="3:16" ht="14.25" customHeight="1">
      <c r="C25" s="749"/>
      <c r="D25" s="2369"/>
      <c r="E25" s="2369"/>
      <c r="F25" s="2369"/>
      <c r="G25" s="2369"/>
      <c r="H25" s="2369"/>
      <c r="I25" s="2369"/>
      <c r="J25" s="2369"/>
      <c r="K25" s="2369"/>
      <c r="L25" s="2369"/>
      <c r="M25" s="2369"/>
      <c r="N25" s="2369"/>
      <c r="O25" s="2369"/>
      <c r="P25" s="29"/>
    </row>
    <row r="26" spans="3:16" ht="30" customHeight="1">
      <c r="C26" s="749"/>
      <c r="D26" s="2369"/>
      <c r="E26" s="2369"/>
      <c r="F26" s="2369"/>
      <c r="G26" s="2369"/>
      <c r="H26" s="2369"/>
      <c r="I26" s="2369"/>
      <c r="J26" s="2369"/>
      <c r="K26" s="2369"/>
      <c r="L26" s="2369"/>
      <c r="M26" s="2369"/>
      <c r="N26" s="2369"/>
      <c r="O26" s="2369"/>
      <c r="P26" s="29"/>
    </row>
    <row r="27" spans="3:16" ht="13">
      <c r="C27" s="749"/>
      <c r="D27" s="1091"/>
      <c r="E27" s="1092"/>
      <c r="F27" s="1089"/>
      <c r="G27" s="1089"/>
      <c r="H27" s="59"/>
      <c r="I27" s="59"/>
      <c r="J27" s="59"/>
      <c r="K27" s="59"/>
      <c r="L27" s="59"/>
      <c r="M27" s="59"/>
      <c r="N27" s="59"/>
      <c r="O27" s="59"/>
      <c r="P27" s="29"/>
    </row>
    <row r="28" spans="3:16" ht="12.75" customHeight="1">
      <c r="C28" s="749"/>
      <c r="D28" s="2369" t="s">
        <v>1328</v>
      </c>
      <c r="E28" s="2369"/>
      <c r="F28" s="2369"/>
      <c r="G28" s="2369"/>
      <c r="H28" s="2369"/>
      <c r="I28" s="2369"/>
      <c r="J28" s="2369"/>
      <c r="K28" s="2369"/>
      <c r="L28" s="2369"/>
      <c r="M28" s="2369"/>
      <c r="N28" s="2369"/>
      <c r="O28" s="2369"/>
      <c r="P28" s="29"/>
    </row>
    <row r="29" spans="3:16">
      <c r="C29" s="749"/>
      <c r="D29" s="2369"/>
      <c r="E29" s="2369"/>
      <c r="F29" s="2369"/>
      <c r="G29" s="2369"/>
      <c r="H29" s="2369"/>
      <c r="I29" s="2369"/>
      <c r="J29" s="2369"/>
      <c r="K29" s="2369"/>
      <c r="L29" s="2369"/>
      <c r="M29" s="2369"/>
      <c r="N29" s="2369"/>
      <c r="O29" s="2369"/>
      <c r="P29" s="29"/>
    </row>
    <row r="30" spans="3:16" ht="35.25" customHeight="1">
      <c r="C30" s="749"/>
      <c r="D30" s="2369"/>
      <c r="E30" s="2369"/>
      <c r="F30" s="2369"/>
      <c r="G30" s="2369"/>
      <c r="H30" s="2369"/>
      <c r="I30" s="2369"/>
      <c r="J30" s="2369"/>
      <c r="K30" s="2369"/>
      <c r="L30" s="2369"/>
      <c r="M30" s="2369"/>
      <c r="N30" s="2369"/>
      <c r="O30" s="2369"/>
      <c r="P30" s="29"/>
    </row>
    <row r="31" spans="3:16" ht="13">
      <c r="C31" s="749"/>
      <c r="D31" s="1091"/>
      <c r="E31" s="1092"/>
      <c r="F31" s="1089"/>
      <c r="G31" s="1089"/>
      <c r="H31" s="59"/>
      <c r="I31" s="59"/>
      <c r="J31" s="59"/>
      <c r="K31" s="59"/>
      <c r="L31" s="59"/>
      <c r="M31" s="59"/>
      <c r="N31" s="59"/>
      <c r="O31" s="59"/>
      <c r="P31" s="29"/>
    </row>
    <row r="32" spans="3:16" ht="12.75" customHeight="1">
      <c r="C32" s="749"/>
      <c r="D32" s="2383" t="s">
        <v>989</v>
      </c>
      <c r="E32" s="2383"/>
      <c r="F32" s="2383"/>
      <c r="G32" s="2383"/>
      <c r="H32" s="2383"/>
      <c r="I32" s="2383"/>
      <c r="J32" s="2383"/>
      <c r="K32" s="2383"/>
      <c r="L32" s="2383"/>
      <c r="M32" s="2383"/>
      <c r="N32" s="2383"/>
      <c r="O32" s="2383"/>
      <c r="P32" s="29"/>
    </row>
    <row r="33" spans="3:16" ht="27" customHeight="1">
      <c r="C33" s="749"/>
      <c r="D33" s="2383"/>
      <c r="E33" s="2383"/>
      <c r="F33" s="2383"/>
      <c r="G33" s="2383"/>
      <c r="H33" s="2383"/>
      <c r="I33" s="2383"/>
      <c r="J33" s="2383"/>
      <c r="K33" s="2383"/>
      <c r="L33" s="2383"/>
      <c r="M33" s="2383"/>
      <c r="N33" s="2383"/>
      <c r="O33" s="2383"/>
      <c r="P33" s="29"/>
    </row>
    <row r="34" spans="3:16" ht="13">
      <c r="C34" s="749"/>
      <c r="D34" s="1089"/>
      <c r="E34" s="1093"/>
      <c r="F34" s="1089"/>
      <c r="G34" s="1089"/>
      <c r="H34" s="59"/>
      <c r="I34" s="59"/>
      <c r="J34" s="59"/>
      <c r="K34" s="59"/>
      <c r="L34" s="59"/>
      <c r="M34" s="59"/>
      <c r="N34" s="59"/>
      <c r="O34" s="59"/>
      <c r="P34" s="29"/>
    </row>
    <row r="35" spans="3:16" ht="12.75" customHeight="1">
      <c r="C35" s="749"/>
      <c r="D35" s="2383" t="s">
        <v>990</v>
      </c>
      <c r="E35" s="2383"/>
      <c r="F35" s="2383"/>
      <c r="G35" s="2383"/>
      <c r="H35" s="2383"/>
      <c r="I35" s="2383"/>
      <c r="J35" s="2383"/>
      <c r="K35" s="2383"/>
      <c r="L35" s="2383"/>
      <c r="M35" s="2383"/>
      <c r="N35" s="2383"/>
      <c r="O35" s="2383"/>
      <c r="P35" s="29"/>
    </row>
    <row r="36" spans="3:16" ht="20.25" customHeight="1">
      <c r="C36" s="749"/>
      <c r="D36" s="2383"/>
      <c r="E36" s="2383"/>
      <c r="F36" s="2383"/>
      <c r="G36" s="2383"/>
      <c r="H36" s="2383"/>
      <c r="I36" s="2383"/>
      <c r="J36" s="2383"/>
      <c r="K36" s="2383"/>
      <c r="L36" s="2383"/>
      <c r="M36" s="2383"/>
      <c r="N36" s="2383"/>
      <c r="O36" s="2383"/>
      <c r="P36" s="29"/>
    </row>
    <row r="37" spans="3:16" ht="13">
      <c r="C37" s="749"/>
      <c r="D37" s="1094"/>
      <c r="E37" s="1089"/>
      <c r="F37" s="1089"/>
      <c r="G37" s="1089"/>
      <c r="H37" s="59"/>
      <c r="I37" s="59"/>
      <c r="J37" s="59"/>
      <c r="K37" s="59"/>
      <c r="L37" s="59"/>
      <c r="M37" s="59"/>
      <c r="N37" s="59"/>
      <c r="O37" s="59"/>
      <c r="P37" s="29"/>
    </row>
    <row r="38" spans="3:16" ht="13">
      <c r="C38" s="749"/>
      <c r="D38" s="2385" t="s">
        <v>1329</v>
      </c>
      <c r="E38" s="2385"/>
      <c r="F38" s="2385"/>
      <c r="G38" s="2385"/>
      <c r="H38" s="2385"/>
      <c r="I38" s="2385"/>
      <c r="J38" s="2385"/>
      <c r="K38" s="2385"/>
      <c r="L38" s="2385"/>
      <c r="M38" s="2385"/>
      <c r="N38" s="2385"/>
      <c r="O38" s="2385"/>
      <c r="P38" s="29"/>
    </row>
    <row r="39" spans="3:16" ht="13">
      <c r="C39" s="749"/>
      <c r="D39" s="1092"/>
      <c r="E39" s="1089"/>
      <c r="F39" s="1089"/>
      <c r="G39" s="1089"/>
      <c r="H39" s="59"/>
      <c r="I39" s="59"/>
      <c r="J39" s="59"/>
      <c r="K39" s="59"/>
      <c r="L39" s="59"/>
      <c r="M39" s="59"/>
      <c r="N39" s="59"/>
      <c r="O39" s="59"/>
      <c r="P39" s="29"/>
    </row>
    <row r="40" spans="3:16" ht="12.75" customHeight="1">
      <c r="C40" s="749"/>
      <c r="D40" s="2386" t="s">
        <v>991</v>
      </c>
      <c r="E40" s="2386"/>
      <c r="F40" s="2386"/>
      <c r="G40" s="2386"/>
      <c r="H40" s="2386"/>
      <c r="I40" s="2386"/>
      <c r="J40" s="2386"/>
      <c r="K40" s="2386"/>
      <c r="L40" s="2386"/>
      <c r="M40" s="2386"/>
      <c r="N40" s="2386"/>
      <c r="O40" s="2386"/>
      <c r="P40" s="29"/>
    </row>
    <row r="41" spans="3:16" ht="24.75" customHeight="1">
      <c r="C41" s="749"/>
      <c r="D41" s="2386"/>
      <c r="E41" s="2386"/>
      <c r="F41" s="2386"/>
      <c r="G41" s="2386"/>
      <c r="H41" s="2386"/>
      <c r="I41" s="2386"/>
      <c r="J41" s="2386"/>
      <c r="K41" s="2386"/>
      <c r="L41" s="2386"/>
      <c r="M41" s="2386"/>
      <c r="N41" s="2386"/>
      <c r="O41" s="2386"/>
      <c r="P41" s="29"/>
    </row>
    <row r="42" spans="3:16" ht="13">
      <c r="C42" s="749"/>
      <c r="D42" s="840"/>
      <c r="E42" s="1089"/>
      <c r="F42" s="1089"/>
      <c r="G42" s="1089"/>
      <c r="H42" s="59"/>
      <c r="I42" s="59"/>
      <c r="J42" s="59"/>
      <c r="K42" s="59"/>
      <c r="L42" s="59"/>
      <c r="M42" s="59"/>
      <c r="N42" s="59"/>
      <c r="O42" s="59"/>
      <c r="P42" s="29"/>
    </row>
    <row r="43" spans="3:16" ht="12.75" customHeight="1">
      <c r="C43" s="749"/>
      <c r="D43" s="2383" t="s">
        <v>1330</v>
      </c>
      <c r="E43" s="2383"/>
      <c r="F43" s="2383"/>
      <c r="G43" s="2383"/>
      <c r="H43" s="2383"/>
      <c r="I43" s="2383"/>
      <c r="J43" s="2383"/>
      <c r="K43" s="2383"/>
      <c r="L43" s="2383"/>
      <c r="M43" s="2383"/>
      <c r="N43" s="2383"/>
      <c r="O43" s="2383"/>
      <c r="P43" s="29"/>
    </row>
    <row r="44" spans="3:16">
      <c r="C44" s="749"/>
      <c r="D44" s="2383"/>
      <c r="E44" s="2383"/>
      <c r="F44" s="2383"/>
      <c r="G44" s="2383"/>
      <c r="H44" s="2383"/>
      <c r="I44" s="2383"/>
      <c r="J44" s="2383"/>
      <c r="K44" s="2383"/>
      <c r="L44" s="2383"/>
      <c r="M44" s="2383"/>
      <c r="N44" s="2383"/>
      <c r="O44" s="2383"/>
      <c r="P44" s="29"/>
    </row>
    <row r="45" spans="3:16">
      <c r="C45" s="749"/>
      <c r="D45" s="2383"/>
      <c r="E45" s="2383"/>
      <c r="F45" s="2383"/>
      <c r="G45" s="2383"/>
      <c r="H45" s="2383"/>
      <c r="I45" s="2383"/>
      <c r="J45" s="2383"/>
      <c r="K45" s="2383"/>
      <c r="L45" s="2383"/>
      <c r="M45" s="2383"/>
      <c r="N45" s="2383"/>
      <c r="O45" s="2383"/>
      <c r="P45" s="29"/>
    </row>
    <row r="46" spans="3:16" ht="42.75" customHeight="1">
      <c r="C46" s="749"/>
      <c r="D46" s="2383"/>
      <c r="E46" s="2383"/>
      <c r="F46" s="2383"/>
      <c r="G46" s="2383"/>
      <c r="H46" s="2383"/>
      <c r="I46" s="2383"/>
      <c r="J46" s="2383"/>
      <c r="K46" s="2383"/>
      <c r="L46" s="2383"/>
      <c r="M46" s="2383"/>
      <c r="N46" s="2383"/>
      <c r="O46" s="2383"/>
      <c r="P46" s="29"/>
    </row>
    <row r="47" spans="3:16" ht="13">
      <c r="C47" s="749"/>
      <c r="D47" s="1093"/>
      <c r="E47" s="1089"/>
      <c r="F47" s="1089"/>
      <c r="G47" s="1089"/>
      <c r="H47" s="59"/>
      <c r="I47" s="59"/>
      <c r="J47" s="59"/>
      <c r="K47" s="59"/>
      <c r="L47" s="59"/>
      <c r="M47" s="59"/>
      <c r="N47" s="59"/>
      <c r="O47" s="59"/>
      <c r="P47" s="29"/>
    </row>
    <row r="48" spans="3:16" ht="12.75" customHeight="1">
      <c r="C48" s="749"/>
      <c r="D48" s="2383" t="s">
        <v>1331</v>
      </c>
      <c r="E48" s="2383"/>
      <c r="F48" s="2383"/>
      <c r="G48" s="2383"/>
      <c r="H48" s="2383"/>
      <c r="I48" s="2383"/>
      <c r="J48" s="2383"/>
      <c r="K48" s="2383"/>
      <c r="L48" s="2383"/>
      <c r="M48" s="2383"/>
      <c r="N48" s="2383"/>
      <c r="O48" s="2383"/>
      <c r="P48" s="29"/>
    </row>
    <row r="49" spans="3:16">
      <c r="C49" s="749"/>
      <c r="D49" s="2383"/>
      <c r="E49" s="2383"/>
      <c r="F49" s="2383"/>
      <c r="G49" s="2383"/>
      <c r="H49" s="2383"/>
      <c r="I49" s="2383"/>
      <c r="J49" s="2383"/>
      <c r="K49" s="2383"/>
      <c r="L49" s="2383"/>
      <c r="M49" s="2383"/>
      <c r="N49" s="2383"/>
      <c r="O49" s="2383"/>
      <c r="P49" s="29"/>
    </row>
    <row r="50" spans="3:16" ht="13">
      <c r="C50" s="749"/>
      <c r="D50" s="1088"/>
      <c r="E50" s="1088"/>
      <c r="F50" s="1088"/>
      <c r="G50" s="1088"/>
      <c r="H50" s="59"/>
      <c r="I50" s="59"/>
      <c r="J50" s="59"/>
      <c r="K50" s="59"/>
      <c r="L50" s="59"/>
      <c r="M50" s="59"/>
      <c r="N50" s="59"/>
      <c r="O50" s="59"/>
      <c r="P50" s="29"/>
    </row>
    <row r="51" spans="3:16" ht="13">
      <c r="C51" s="749"/>
      <c r="D51" s="2370" t="s">
        <v>992</v>
      </c>
      <c r="E51" s="2370"/>
      <c r="F51" s="2370"/>
      <c r="G51" s="2370"/>
      <c r="H51" s="2370"/>
      <c r="I51" s="2370"/>
      <c r="J51" s="2370"/>
      <c r="K51" s="2370"/>
      <c r="L51" s="2370"/>
      <c r="M51" s="2370"/>
      <c r="N51" s="2370"/>
      <c r="O51" s="2370"/>
      <c r="P51" s="29"/>
    </row>
    <row r="52" spans="3:16" ht="13">
      <c r="C52" s="749"/>
      <c r="D52" s="1095"/>
      <c r="E52" s="1089"/>
      <c r="F52" s="1089"/>
      <c r="G52" s="1089"/>
      <c r="H52" s="59"/>
      <c r="I52" s="59"/>
      <c r="J52" s="59"/>
      <c r="K52" s="59"/>
      <c r="L52" s="59"/>
      <c r="M52" s="59"/>
      <c r="N52" s="59"/>
      <c r="O52" s="59"/>
      <c r="P52" s="29"/>
    </row>
    <row r="53" spans="3:16" ht="12.75" customHeight="1">
      <c r="C53" s="749"/>
      <c r="D53" s="2387" t="s">
        <v>993</v>
      </c>
      <c r="E53" s="2387"/>
      <c r="F53" s="2387"/>
      <c r="G53" s="2387"/>
      <c r="H53" s="2387"/>
      <c r="I53" s="2387"/>
      <c r="J53" s="2387"/>
      <c r="K53" s="2387"/>
      <c r="L53" s="2387"/>
      <c r="M53" s="2387"/>
      <c r="N53" s="2387"/>
      <c r="O53" s="2387"/>
      <c r="P53" s="29"/>
    </row>
    <row r="54" spans="3:16">
      <c r="C54" s="749"/>
      <c r="D54" s="2387"/>
      <c r="E54" s="2387"/>
      <c r="F54" s="2387"/>
      <c r="G54" s="2387"/>
      <c r="H54" s="2387"/>
      <c r="I54" s="2387"/>
      <c r="J54" s="2387"/>
      <c r="K54" s="2387"/>
      <c r="L54" s="2387"/>
      <c r="M54" s="2387"/>
      <c r="N54" s="2387"/>
      <c r="O54" s="2387"/>
      <c r="P54" s="29"/>
    </row>
    <row r="55" spans="3:16" ht="23.25" customHeight="1">
      <c r="C55" s="749"/>
      <c r="D55" s="2387"/>
      <c r="E55" s="2387"/>
      <c r="F55" s="2387"/>
      <c r="G55" s="2387"/>
      <c r="H55" s="2387"/>
      <c r="I55" s="2387"/>
      <c r="J55" s="2387"/>
      <c r="K55" s="2387"/>
      <c r="L55" s="2387"/>
      <c r="M55" s="2387"/>
      <c r="N55" s="2387"/>
      <c r="O55" s="2387"/>
      <c r="P55" s="29"/>
    </row>
    <row r="56" spans="3:16" ht="13">
      <c r="C56" s="749"/>
      <c r="D56" s="987"/>
      <c r="E56" s="987"/>
      <c r="F56" s="987"/>
      <c r="G56" s="987"/>
      <c r="H56" s="59"/>
      <c r="I56" s="59"/>
      <c r="J56" s="59"/>
      <c r="K56" s="59"/>
      <c r="L56" s="59"/>
      <c r="M56" s="59"/>
      <c r="N56" s="59"/>
      <c r="O56" s="59"/>
      <c r="P56" s="29"/>
    </row>
    <row r="57" spans="3:16">
      <c r="C57" s="749"/>
      <c r="D57" s="2370" t="s">
        <v>994</v>
      </c>
      <c r="E57" s="2370"/>
      <c r="F57" s="2370"/>
      <c r="G57" s="2370"/>
      <c r="H57" s="2370"/>
      <c r="I57" s="2370"/>
      <c r="J57" s="2370"/>
      <c r="K57" s="2370"/>
      <c r="L57" s="2370"/>
      <c r="M57" s="2370"/>
      <c r="N57" s="2370"/>
      <c r="O57" s="2370"/>
      <c r="P57" s="29"/>
    </row>
    <row r="58" spans="3:16">
      <c r="C58" s="749"/>
      <c r="D58" s="2370"/>
      <c r="E58" s="2370"/>
      <c r="F58" s="2370"/>
      <c r="G58" s="2370"/>
      <c r="H58" s="2370"/>
      <c r="I58" s="2370"/>
      <c r="J58" s="2370"/>
      <c r="K58" s="2370"/>
      <c r="L58" s="2370"/>
      <c r="M58" s="2370"/>
      <c r="N58" s="2370"/>
      <c r="O58" s="2370"/>
      <c r="P58" s="29"/>
    </row>
    <row r="59" spans="3:16" ht="12.75" customHeight="1">
      <c r="C59" s="749"/>
      <c r="D59" s="2369" t="s">
        <v>1332</v>
      </c>
      <c r="E59" s="2369"/>
      <c r="F59" s="2369"/>
      <c r="G59" s="2369"/>
      <c r="H59" s="2369"/>
      <c r="I59" s="2369"/>
      <c r="J59" s="2369"/>
      <c r="K59" s="2369"/>
      <c r="L59" s="2369"/>
      <c r="M59" s="2369"/>
      <c r="N59" s="2369"/>
      <c r="O59" s="2369"/>
      <c r="P59" s="29"/>
    </row>
    <row r="60" spans="3:16" ht="25.5" customHeight="1">
      <c r="C60" s="749"/>
      <c r="D60" s="2369"/>
      <c r="E60" s="2369"/>
      <c r="F60" s="2369"/>
      <c r="G60" s="2369"/>
      <c r="H60" s="2369"/>
      <c r="I60" s="2369"/>
      <c r="J60" s="2369"/>
      <c r="K60" s="2369"/>
      <c r="L60" s="2369"/>
      <c r="M60" s="2369"/>
      <c r="N60" s="2369"/>
      <c r="O60" s="2369"/>
      <c r="P60" s="29"/>
    </row>
    <row r="61" spans="3:16" ht="13">
      <c r="C61" s="749"/>
      <c r="D61" s="2380" t="s">
        <v>995</v>
      </c>
      <c r="E61" s="2380"/>
      <c r="F61" s="2380"/>
      <c r="G61" s="2380"/>
      <c r="H61" s="2380"/>
      <c r="I61" s="2380"/>
      <c r="J61" s="2380"/>
      <c r="K61" s="2380"/>
      <c r="L61" s="2380"/>
      <c r="M61" s="2380"/>
      <c r="N61" s="2380"/>
      <c r="O61" s="2380"/>
      <c r="P61" s="29"/>
    </row>
    <row r="62" spans="3:16" ht="13">
      <c r="C62" s="749"/>
      <c r="D62" s="2381" t="s">
        <v>996</v>
      </c>
      <c r="E62" s="2381"/>
      <c r="F62" s="2381"/>
      <c r="G62" s="2381"/>
      <c r="H62" s="2381"/>
      <c r="I62" s="2381"/>
      <c r="J62" s="2381"/>
      <c r="K62" s="2381"/>
      <c r="L62" s="2381"/>
      <c r="M62" s="2381"/>
      <c r="N62" s="2381"/>
      <c r="O62" s="2381"/>
      <c r="P62" s="29"/>
    </row>
    <row r="63" spans="3:16" ht="27.75" customHeight="1">
      <c r="C63" s="749"/>
      <c r="D63" s="2369" t="s">
        <v>1333</v>
      </c>
      <c r="E63" s="2369"/>
      <c r="F63" s="2369"/>
      <c r="G63" s="2369"/>
      <c r="H63" s="2369"/>
      <c r="I63" s="2369"/>
      <c r="J63" s="2369"/>
      <c r="K63" s="2369"/>
      <c r="L63" s="2369"/>
      <c r="M63" s="2369"/>
      <c r="N63" s="2369"/>
      <c r="O63" s="2369"/>
      <c r="P63" s="29"/>
    </row>
    <row r="64" spans="3:16">
      <c r="C64" s="749"/>
      <c r="D64" s="2369"/>
      <c r="E64" s="2369"/>
      <c r="F64" s="2369"/>
      <c r="G64" s="2369"/>
      <c r="H64" s="2369"/>
      <c r="I64" s="2369"/>
      <c r="J64" s="2369"/>
      <c r="K64" s="2369"/>
      <c r="L64" s="2369"/>
      <c r="M64" s="2369"/>
      <c r="N64" s="2369"/>
      <c r="O64" s="2369"/>
      <c r="P64" s="29"/>
    </row>
    <row r="65" spans="3:16" ht="12.75" customHeight="1">
      <c r="C65" s="749"/>
      <c r="D65" s="2382" t="s">
        <v>997</v>
      </c>
      <c r="E65" s="2382"/>
      <c r="F65" s="2382"/>
      <c r="G65" s="2382"/>
      <c r="H65" s="2382"/>
      <c r="I65" s="2382"/>
      <c r="J65" s="2382"/>
      <c r="K65" s="2382"/>
      <c r="L65" s="2382"/>
      <c r="M65" s="2382"/>
      <c r="N65" s="2382"/>
      <c r="O65" s="2382"/>
      <c r="P65" s="29"/>
    </row>
    <row r="66" spans="3:16" ht="24" customHeight="1">
      <c r="C66" s="749"/>
      <c r="D66" s="2382"/>
      <c r="E66" s="2382"/>
      <c r="F66" s="2382"/>
      <c r="G66" s="2382"/>
      <c r="H66" s="2382"/>
      <c r="I66" s="2382"/>
      <c r="J66" s="2382"/>
      <c r="K66" s="2382"/>
      <c r="L66" s="2382"/>
      <c r="M66" s="2382"/>
      <c r="N66" s="2382"/>
      <c r="O66" s="2382"/>
      <c r="P66" s="29"/>
    </row>
    <row r="67" spans="3:16" ht="13">
      <c r="C67" s="749"/>
      <c r="D67" s="1096"/>
      <c r="E67" s="1096"/>
      <c r="F67" s="1096"/>
      <c r="G67" s="1096"/>
      <c r="H67" s="59"/>
      <c r="I67" s="59"/>
      <c r="J67" s="59"/>
      <c r="K67" s="59"/>
      <c r="L67" s="59"/>
      <c r="M67" s="59"/>
      <c r="N67" s="59"/>
      <c r="O67" s="59"/>
      <c r="P67" s="29"/>
    </row>
    <row r="68" spans="3:16" ht="16.5" customHeight="1">
      <c r="C68" s="749"/>
      <c r="D68" s="2369" t="s">
        <v>1334</v>
      </c>
      <c r="E68" s="2369"/>
      <c r="F68" s="2369"/>
      <c r="G68" s="2369"/>
      <c r="H68" s="2369"/>
      <c r="I68" s="2369"/>
      <c r="J68" s="2369"/>
      <c r="K68" s="2369"/>
      <c r="L68" s="2369"/>
      <c r="M68" s="2369"/>
      <c r="N68" s="2369"/>
      <c r="O68" s="2369"/>
      <c r="P68" s="29"/>
    </row>
    <row r="69" spans="3:16" ht="20.25" customHeight="1">
      <c r="C69" s="749"/>
      <c r="D69" s="2369"/>
      <c r="E69" s="2369"/>
      <c r="F69" s="2369"/>
      <c r="G69" s="2369"/>
      <c r="H69" s="2369"/>
      <c r="I69" s="2369"/>
      <c r="J69" s="2369"/>
      <c r="K69" s="2369"/>
      <c r="L69" s="2369"/>
      <c r="M69" s="2369"/>
      <c r="N69" s="2369"/>
      <c r="O69" s="2369"/>
      <c r="P69" s="29"/>
    </row>
    <row r="70" spans="3:16" ht="20.25" customHeight="1">
      <c r="C70" s="749"/>
      <c r="D70" s="2379" t="s">
        <v>998</v>
      </c>
      <c r="E70" s="2379"/>
      <c r="F70" s="2379"/>
      <c r="G70" s="2379"/>
      <c r="H70" s="2379"/>
      <c r="I70" s="2379"/>
      <c r="J70" s="2379"/>
      <c r="K70" s="2379"/>
      <c r="L70" s="2379"/>
      <c r="M70" s="2379"/>
      <c r="N70" s="2379"/>
      <c r="O70" s="2379"/>
      <c r="P70" s="29"/>
    </row>
    <row r="71" spans="3:16">
      <c r="C71" s="749"/>
      <c r="D71" s="2379"/>
      <c r="E71" s="2379"/>
      <c r="F71" s="2379"/>
      <c r="G71" s="2379"/>
      <c r="H71" s="2379"/>
      <c r="I71" s="2379"/>
      <c r="J71" s="2379"/>
      <c r="K71" s="2379"/>
      <c r="L71" s="2379"/>
      <c r="M71" s="2379"/>
      <c r="N71" s="2379"/>
      <c r="O71" s="2379"/>
      <c r="P71" s="29"/>
    </row>
    <row r="72" spans="3:16">
      <c r="C72" s="749"/>
      <c r="D72" s="2379"/>
      <c r="E72" s="2379"/>
      <c r="F72" s="2379"/>
      <c r="G72" s="2379"/>
      <c r="H72" s="2379"/>
      <c r="I72" s="2379"/>
      <c r="J72" s="2379"/>
      <c r="K72" s="2379"/>
      <c r="L72" s="2379"/>
      <c r="M72" s="2379"/>
      <c r="N72" s="2379"/>
      <c r="O72" s="2379"/>
      <c r="P72" s="29"/>
    </row>
    <row r="73" spans="3:16" ht="13">
      <c r="C73" s="749"/>
      <c r="D73" s="1089"/>
      <c r="E73" s="1089"/>
      <c r="F73" s="1089"/>
      <c r="G73" s="1089"/>
      <c r="H73" s="59"/>
      <c r="I73" s="59"/>
      <c r="J73" s="59"/>
      <c r="K73" s="59"/>
      <c r="L73" s="59"/>
      <c r="M73" s="59"/>
      <c r="N73" s="59"/>
      <c r="O73" s="59"/>
      <c r="P73" s="29"/>
    </row>
    <row r="74" spans="3:16" ht="51" customHeight="1">
      <c r="C74" s="749"/>
      <c r="D74" s="2371" t="s">
        <v>999</v>
      </c>
      <c r="E74" s="2371"/>
      <c r="F74" s="2371"/>
      <c r="G74" s="2371"/>
      <c r="H74" s="2371" t="s">
        <v>1000</v>
      </c>
      <c r="I74" s="2371"/>
      <c r="J74" s="2371"/>
      <c r="K74" s="2371"/>
      <c r="L74" s="2371" t="s">
        <v>1001</v>
      </c>
      <c r="M74" s="2371"/>
      <c r="N74" s="2371"/>
      <c r="O74" s="2371"/>
      <c r="P74" s="29"/>
    </row>
    <row r="75" spans="3:16" ht="12.75" customHeight="1">
      <c r="C75" s="749"/>
      <c r="D75" s="2372" t="s">
        <v>1335</v>
      </c>
      <c r="E75" s="2372"/>
      <c r="F75" s="2372"/>
      <c r="G75" s="2372"/>
      <c r="H75" s="2372" t="s">
        <v>1002</v>
      </c>
      <c r="I75" s="2372"/>
      <c r="J75" s="2372"/>
      <c r="K75" s="2372"/>
      <c r="L75" s="2372" t="s">
        <v>1003</v>
      </c>
      <c r="M75" s="2372"/>
      <c r="N75" s="2372"/>
      <c r="O75" s="2372"/>
      <c r="P75" s="29"/>
    </row>
    <row r="76" spans="3:16" ht="61.5" customHeight="1">
      <c r="C76" s="749"/>
      <c r="D76" s="2372"/>
      <c r="E76" s="2372"/>
      <c r="F76" s="2372"/>
      <c r="G76" s="2372"/>
      <c r="H76" s="2372"/>
      <c r="I76" s="2372"/>
      <c r="J76" s="2372"/>
      <c r="K76" s="2372"/>
      <c r="L76" s="2372"/>
      <c r="M76" s="2372"/>
      <c r="N76" s="2372"/>
      <c r="O76" s="2372"/>
      <c r="P76" s="29"/>
    </row>
    <row r="77" spans="3:16" ht="223.5" customHeight="1">
      <c r="C77" s="749"/>
      <c r="D77" s="2372"/>
      <c r="E77" s="2372"/>
      <c r="F77" s="2372"/>
      <c r="G77" s="2372"/>
      <c r="H77" s="2372"/>
      <c r="I77" s="2372"/>
      <c r="J77" s="2372"/>
      <c r="K77" s="2372"/>
      <c r="L77" s="2372"/>
      <c r="M77" s="2372"/>
      <c r="N77" s="2372"/>
      <c r="O77" s="2372"/>
      <c r="P77" s="29"/>
    </row>
    <row r="78" spans="3:16" ht="13">
      <c r="C78" s="749"/>
      <c r="D78" s="1091"/>
      <c r="E78" s="1089"/>
      <c r="F78" s="1089"/>
      <c r="G78" s="1089"/>
      <c r="H78" s="59"/>
      <c r="I78" s="59"/>
      <c r="J78" s="59"/>
      <c r="K78" s="59"/>
      <c r="L78" s="59"/>
      <c r="M78" s="59"/>
      <c r="N78" s="59"/>
      <c r="O78" s="59"/>
      <c r="P78" s="29"/>
    </row>
    <row r="79" spans="3:16" ht="12.75" customHeight="1">
      <c r="C79" s="749"/>
      <c r="D79" s="2369" t="s">
        <v>1336</v>
      </c>
      <c r="E79" s="2369"/>
      <c r="F79" s="2369"/>
      <c r="G79" s="2369"/>
      <c r="H79" s="2369"/>
      <c r="I79" s="2369"/>
      <c r="J79" s="2369"/>
      <c r="K79" s="2369"/>
      <c r="L79" s="2369"/>
      <c r="M79" s="2369"/>
      <c r="N79" s="2369"/>
      <c r="O79" s="2369"/>
      <c r="P79" s="29"/>
    </row>
    <row r="80" spans="3:16">
      <c r="C80" s="749"/>
      <c r="D80" s="2369"/>
      <c r="E80" s="2369"/>
      <c r="F80" s="2369"/>
      <c r="G80" s="2369"/>
      <c r="H80" s="2369"/>
      <c r="I80" s="2369"/>
      <c r="J80" s="2369"/>
      <c r="K80" s="2369"/>
      <c r="L80" s="2369"/>
      <c r="M80" s="2369"/>
      <c r="N80" s="2369"/>
      <c r="O80" s="2369"/>
      <c r="P80" s="29"/>
    </row>
    <row r="81" spans="3:16" ht="28.5" customHeight="1">
      <c r="C81" s="749"/>
      <c r="D81" s="2369"/>
      <c r="E81" s="2369"/>
      <c r="F81" s="2369"/>
      <c r="G81" s="2369"/>
      <c r="H81" s="2369"/>
      <c r="I81" s="2369"/>
      <c r="J81" s="2369"/>
      <c r="K81" s="2369"/>
      <c r="L81" s="2369"/>
      <c r="M81" s="2369"/>
      <c r="N81" s="2369"/>
      <c r="O81" s="2369"/>
      <c r="P81" s="29"/>
    </row>
    <row r="82" spans="3:16" ht="13">
      <c r="C82" s="749"/>
      <c r="D82" s="1090"/>
      <c r="E82" s="1090"/>
      <c r="F82" s="1090"/>
      <c r="G82" s="1090"/>
      <c r="H82" s="59"/>
      <c r="I82" s="59"/>
      <c r="J82" s="59"/>
      <c r="K82" s="59"/>
      <c r="L82" s="59"/>
      <c r="M82" s="59"/>
      <c r="N82" s="59"/>
      <c r="O82" s="59"/>
      <c r="P82" s="29"/>
    </row>
    <row r="83" spans="3:16" ht="12.75" customHeight="1">
      <c r="C83" s="749"/>
      <c r="D83" s="2383" t="s">
        <v>1004</v>
      </c>
      <c r="E83" s="2383"/>
      <c r="F83" s="2383"/>
      <c r="G83" s="2383"/>
      <c r="H83" s="2383"/>
      <c r="I83" s="2383"/>
      <c r="J83" s="2383"/>
      <c r="K83" s="2383"/>
      <c r="L83" s="2383"/>
      <c r="M83" s="2383"/>
      <c r="N83" s="2383"/>
      <c r="O83" s="2383"/>
      <c r="P83" s="29"/>
    </row>
    <row r="84" spans="3:16">
      <c r="C84" s="749"/>
      <c r="D84" s="2383"/>
      <c r="E84" s="2383"/>
      <c r="F84" s="2383"/>
      <c r="G84" s="2383"/>
      <c r="H84" s="2383"/>
      <c r="I84" s="2383"/>
      <c r="J84" s="2383"/>
      <c r="K84" s="2383"/>
      <c r="L84" s="2383"/>
      <c r="M84" s="2383"/>
      <c r="N84" s="2383"/>
      <c r="O84" s="2383"/>
      <c r="P84" s="29"/>
    </row>
    <row r="85" spans="3:16" ht="18.75" customHeight="1">
      <c r="C85" s="749"/>
      <c r="D85" s="2383"/>
      <c r="E85" s="2383"/>
      <c r="F85" s="2383"/>
      <c r="G85" s="2383"/>
      <c r="H85" s="2383"/>
      <c r="I85" s="2383"/>
      <c r="J85" s="2383"/>
      <c r="K85" s="2383"/>
      <c r="L85" s="2383"/>
      <c r="M85" s="2383"/>
      <c r="N85" s="2383"/>
      <c r="O85" s="2383"/>
      <c r="P85" s="29"/>
    </row>
    <row r="86" spans="3:16" ht="13">
      <c r="C86" s="749"/>
      <c r="D86" s="1088"/>
      <c r="E86" s="1088"/>
      <c r="F86" s="1088"/>
      <c r="G86" s="1088"/>
      <c r="H86" s="59"/>
      <c r="I86" s="59"/>
      <c r="J86" s="59"/>
      <c r="K86" s="59"/>
      <c r="L86" s="59"/>
      <c r="M86" s="59"/>
      <c r="N86" s="59"/>
      <c r="O86" s="59"/>
      <c r="P86" s="29"/>
    </row>
    <row r="87" spans="3:16" ht="12.75" customHeight="1">
      <c r="C87" s="749"/>
      <c r="D87" s="2383" t="s">
        <v>1005</v>
      </c>
      <c r="E87" s="2383"/>
      <c r="F87" s="2383"/>
      <c r="G87" s="2383"/>
      <c r="H87" s="2383"/>
      <c r="I87" s="2383"/>
      <c r="J87" s="2383"/>
      <c r="K87" s="2383"/>
      <c r="L87" s="2383"/>
      <c r="M87" s="2383"/>
      <c r="N87" s="2383"/>
      <c r="O87" s="2383"/>
      <c r="P87" s="29"/>
    </row>
    <row r="88" spans="3:16">
      <c r="C88" s="749"/>
      <c r="D88" s="2383"/>
      <c r="E88" s="2383"/>
      <c r="F88" s="2383"/>
      <c r="G88" s="2383"/>
      <c r="H88" s="2383"/>
      <c r="I88" s="2383"/>
      <c r="J88" s="2383"/>
      <c r="K88" s="2383"/>
      <c r="L88" s="2383"/>
      <c r="M88" s="2383"/>
      <c r="N88" s="2383"/>
      <c r="O88" s="2383"/>
      <c r="P88" s="29"/>
    </row>
    <row r="89" spans="3:16">
      <c r="C89" s="749"/>
      <c r="D89" s="2383"/>
      <c r="E89" s="2383"/>
      <c r="F89" s="2383"/>
      <c r="G89" s="2383"/>
      <c r="H89" s="2383"/>
      <c r="I89" s="2383"/>
      <c r="J89" s="2383"/>
      <c r="K89" s="2383"/>
      <c r="L89" s="2383"/>
      <c r="M89" s="2383"/>
      <c r="N89" s="2383"/>
      <c r="O89" s="2383"/>
      <c r="P89" s="29"/>
    </row>
    <row r="90" spans="3:16">
      <c r="C90" s="749"/>
      <c r="D90" s="2383"/>
      <c r="E90" s="2383"/>
      <c r="F90" s="2383"/>
      <c r="G90" s="2383"/>
      <c r="H90" s="2383"/>
      <c r="I90" s="2383"/>
      <c r="J90" s="2383"/>
      <c r="K90" s="2383"/>
      <c r="L90" s="2383"/>
      <c r="M90" s="2383"/>
      <c r="N90" s="2383"/>
      <c r="O90" s="2383"/>
      <c r="P90" s="29"/>
    </row>
    <row r="91" spans="3:16" ht="13">
      <c r="C91" s="749"/>
      <c r="D91" s="1097"/>
      <c r="E91" s="1089"/>
      <c r="F91" s="1089"/>
      <c r="G91" s="1089"/>
      <c r="H91" s="59"/>
      <c r="I91" s="59"/>
      <c r="J91" s="59"/>
      <c r="K91" s="59"/>
      <c r="L91" s="59"/>
      <c r="M91" s="59"/>
      <c r="N91" s="59"/>
      <c r="O91" s="59"/>
      <c r="P91" s="29"/>
    </row>
    <row r="92" spans="3:16" ht="13">
      <c r="C92" s="749"/>
      <c r="D92" s="2384" t="s">
        <v>1006</v>
      </c>
      <c r="E92" s="2384"/>
      <c r="F92" s="2384"/>
      <c r="G92" s="2384"/>
      <c r="H92" s="2384"/>
      <c r="I92" s="2384"/>
      <c r="J92" s="2384"/>
      <c r="K92" s="2384"/>
      <c r="L92" s="2384"/>
      <c r="M92" s="2384"/>
      <c r="N92" s="2384"/>
      <c r="O92" s="2384"/>
      <c r="P92" s="29"/>
    </row>
    <row r="93" spans="3:16" ht="13">
      <c r="C93" s="749"/>
      <c r="D93" s="1093"/>
      <c r="E93" s="1089"/>
      <c r="F93" s="1089"/>
      <c r="G93" s="1089"/>
      <c r="H93" s="59"/>
      <c r="I93" s="59"/>
      <c r="J93" s="59"/>
      <c r="K93" s="59"/>
      <c r="L93" s="59"/>
      <c r="M93" s="59"/>
      <c r="N93" s="59"/>
      <c r="O93" s="59"/>
      <c r="P93" s="29"/>
    </row>
    <row r="94" spans="3:16" ht="42.75" customHeight="1">
      <c r="C94" s="749"/>
      <c r="D94" s="2378" t="s">
        <v>1007</v>
      </c>
      <c r="E94" s="2378"/>
      <c r="F94" s="2378"/>
      <c r="G94" s="2375" t="s">
        <v>1008</v>
      </c>
      <c r="H94" s="2376"/>
      <c r="I94" s="2377"/>
      <c r="J94" s="2378" t="s">
        <v>1009</v>
      </c>
      <c r="K94" s="2378"/>
      <c r="L94" s="2378"/>
      <c r="M94" s="2378" t="s">
        <v>1010</v>
      </c>
      <c r="N94" s="2378"/>
      <c r="O94" s="2378"/>
      <c r="P94" s="29"/>
    </row>
    <row r="95" spans="3:16" ht="30.75" customHeight="1">
      <c r="C95" s="749"/>
      <c r="D95" s="2373"/>
      <c r="E95" s="2373"/>
      <c r="F95" s="2373"/>
      <c r="G95" s="2373"/>
      <c r="H95" s="2373"/>
      <c r="I95" s="2373"/>
      <c r="J95" s="2373"/>
      <c r="K95" s="2373"/>
      <c r="L95" s="2373"/>
      <c r="M95" s="2373"/>
      <c r="N95" s="2373"/>
      <c r="O95" s="2373"/>
      <c r="P95" s="29"/>
    </row>
    <row r="96" spans="3:16" ht="13">
      <c r="C96" s="749"/>
      <c r="D96" s="1097"/>
      <c r="E96" s="1089"/>
      <c r="F96" s="1089"/>
      <c r="G96" s="1089"/>
      <c r="H96" s="59"/>
      <c r="I96" s="59"/>
      <c r="J96" s="59"/>
      <c r="K96" s="59"/>
      <c r="L96" s="59"/>
      <c r="M96" s="59"/>
      <c r="N96" s="59"/>
      <c r="O96" s="59"/>
      <c r="P96" s="29"/>
    </row>
    <row r="97" spans="3:16" ht="17.25" customHeight="1">
      <c r="C97" s="749"/>
      <c r="D97" s="2374" t="s">
        <v>1011</v>
      </c>
      <c r="E97" s="2374"/>
      <c r="F97" s="2374"/>
      <c r="G97" s="2374"/>
      <c r="H97" s="2374"/>
      <c r="I97" s="2374"/>
      <c r="J97" s="2374"/>
      <c r="K97" s="2374"/>
      <c r="L97" s="2374"/>
      <c r="M97" s="2374"/>
      <c r="N97" s="2374"/>
      <c r="O97" s="2374"/>
      <c r="P97" s="29"/>
    </row>
    <row r="98" spans="3:16" ht="13">
      <c r="C98" s="749"/>
      <c r="D98" s="1098"/>
      <c r="E98" s="1089"/>
      <c r="F98" s="1089"/>
      <c r="G98" s="1089"/>
      <c r="H98" s="59"/>
      <c r="I98" s="59"/>
      <c r="J98" s="59"/>
      <c r="K98" s="59"/>
      <c r="L98" s="59"/>
      <c r="M98" s="59"/>
      <c r="N98" s="59"/>
      <c r="O98" s="59"/>
      <c r="P98" s="29"/>
    </row>
    <row r="99" spans="3:16" ht="12.75" customHeight="1">
      <c r="C99" s="749"/>
      <c r="D99" s="2369" t="s">
        <v>1337</v>
      </c>
      <c r="E99" s="2369"/>
      <c r="F99" s="2369"/>
      <c r="G99" s="2369"/>
      <c r="H99" s="2369"/>
      <c r="I99" s="2369"/>
      <c r="J99" s="2369"/>
      <c r="K99" s="2369"/>
      <c r="L99" s="2369"/>
      <c r="M99" s="2369"/>
      <c r="N99" s="2369"/>
      <c r="O99" s="2369"/>
      <c r="P99" s="29"/>
    </row>
    <row r="100" spans="3:16" ht="22.5" customHeight="1">
      <c r="C100" s="749"/>
      <c r="D100" s="2369"/>
      <c r="E100" s="2369"/>
      <c r="F100" s="2369"/>
      <c r="G100" s="2369"/>
      <c r="H100" s="2369"/>
      <c r="I100" s="2369"/>
      <c r="J100" s="2369"/>
      <c r="K100" s="2369"/>
      <c r="L100" s="2369"/>
      <c r="M100" s="2369"/>
      <c r="N100" s="2369"/>
      <c r="O100" s="2369"/>
      <c r="P100" s="29"/>
    </row>
    <row r="101" spans="3:16" ht="22.5" customHeight="1">
      <c r="C101" s="749"/>
      <c r="D101" s="2370" t="s">
        <v>1012</v>
      </c>
      <c r="E101" s="2370"/>
      <c r="F101" s="2370"/>
      <c r="G101" s="2370"/>
      <c r="H101" s="2370"/>
      <c r="I101" s="2370"/>
      <c r="J101" s="2370"/>
      <c r="K101" s="2370"/>
      <c r="L101" s="2370"/>
      <c r="M101" s="2370"/>
      <c r="N101" s="2370"/>
      <c r="O101" s="2370"/>
      <c r="P101" s="29"/>
    </row>
    <row r="102" spans="3:16" ht="13" thickBot="1">
      <c r="C102" s="750"/>
      <c r="D102" s="751"/>
      <c r="E102" s="751"/>
      <c r="F102" s="751"/>
      <c r="G102" s="751"/>
      <c r="H102" s="325"/>
      <c r="I102" s="325"/>
      <c r="J102" s="325"/>
      <c r="K102" s="325"/>
      <c r="L102" s="325"/>
      <c r="M102" s="325"/>
      <c r="N102" s="325"/>
      <c r="O102" s="325"/>
      <c r="P102" s="326"/>
    </row>
  </sheetData>
  <sheetProtection password="D69D" sheet="1"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1" tint="0.34998626667073579"/>
  </sheetPr>
  <dimension ref="C1:P21"/>
  <sheetViews>
    <sheetView topLeftCell="B1" zoomScaleSheetLayoutView="70" workbookViewId="0">
      <selection activeCell="C8" sqref="C8"/>
    </sheetView>
  </sheetViews>
  <sheetFormatPr baseColWidth="10" defaultColWidth="9.1640625" defaultRowHeight="12" x14ac:dyDescent="0"/>
  <cols>
    <col min="1" max="1" width="2.83203125" style="28" customWidth="1"/>
    <col min="2" max="2" width="29.6640625" style="28" customWidth="1"/>
    <col min="3" max="5" width="11.83203125" style="28" customWidth="1"/>
    <col min="6" max="15" width="9.1640625" style="28"/>
    <col min="16" max="16" width="11.1640625" style="28" customWidth="1"/>
    <col min="17" max="16384" width="9.1640625" style="28"/>
  </cols>
  <sheetData>
    <row r="1" spans="3:16" ht="13" thickBot="1"/>
    <row r="2" spans="3:16" ht="20" thickBot="1">
      <c r="C2" s="1708" t="s">
        <v>1428</v>
      </c>
      <c r="D2" s="1709"/>
      <c r="E2" s="1709"/>
      <c r="F2" s="1709"/>
      <c r="G2" s="1709"/>
      <c r="H2" s="1709"/>
      <c r="I2" s="1709"/>
      <c r="J2" s="1709"/>
      <c r="K2" s="1709"/>
      <c r="L2" s="1709"/>
      <c r="M2" s="1709"/>
      <c r="N2" s="1709"/>
      <c r="O2" s="1709"/>
      <c r="P2" s="1710"/>
    </row>
    <row r="3" spans="3:16" ht="18" thickBot="1">
      <c r="C3" s="2388" t="s">
        <v>560</v>
      </c>
      <c r="D3" s="2389"/>
      <c r="E3" s="2389"/>
      <c r="F3" s="2390"/>
      <c r="G3" s="2390"/>
      <c r="H3" s="2390"/>
      <c r="I3" s="2390"/>
      <c r="J3" s="2390"/>
      <c r="K3" s="2390"/>
      <c r="L3" s="2390"/>
      <c r="M3" s="2390"/>
      <c r="N3" s="2390"/>
      <c r="O3" s="2390"/>
      <c r="P3" s="2391"/>
    </row>
    <row r="4" spans="3:16" ht="18" thickBot="1">
      <c r="C4" s="340"/>
      <c r="D4" s="341"/>
      <c r="E4" s="341"/>
      <c r="F4" s="321"/>
      <c r="G4" s="321"/>
      <c r="H4" s="321"/>
      <c r="I4" s="321"/>
      <c r="J4" s="321"/>
      <c r="K4" s="321"/>
      <c r="L4" s="321"/>
      <c r="M4" s="321"/>
      <c r="N4" s="321"/>
      <c r="O4" s="321"/>
      <c r="P4" s="322"/>
    </row>
    <row r="5" spans="3:16" ht="13.5" customHeight="1">
      <c r="C5" s="2394" t="s">
        <v>367</v>
      </c>
      <c r="D5" s="2395"/>
      <c r="E5" s="2396" t="s">
        <v>561</v>
      </c>
      <c r="F5" s="2397"/>
      <c r="G5" s="2397"/>
      <c r="H5" s="2397"/>
      <c r="I5" s="2397"/>
      <c r="J5" s="2397"/>
      <c r="K5" s="2397"/>
      <c r="L5" s="2397"/>
      <c r="M5" s="2397"/>
      <c r="N5" s="2397"/>
      <c r="O5" s="2398"/>
      <c r="P5" s="29"/>
    </row>
    <row r="6" spans="3:16" ht="14.25" customHeight="1">
      <c r="C6" s="2394"/>
      <c r="D6" s="2395"/>
      <c r="E6" s="2399"/>
      <c r="F6" s="2400"/>
      <c r="G6" s="2400"/>
      <c r="H6" s="2400"/>
      <c r="I6" s="2400"/>
      <c r="J6" s="2400"/>
      <c r="K6" s="2400"/>
      <c r="L6" s="2400"/>
      <c r="M6" s="2400"/>
      <c r="N6" s="2400"/>
      <c r="O6" s="2401"/>
      <c r="P6" s="29"/>
    </row>
    <row r="7" spans="3:16" ht="12.75" customHeight="1" thickBot="1">
      <c r="C7" s="2394"/>
      <c r="D7" s="2395"/>
      <c r="E7" s="2402"/>
      <c r="F7" s="2403"/>
      <c r="G7" s="2403"/>
      <c r="H7" s="2403"/>
      <c r="I7" s="2403"/>
      <c r="J7" s="2403"/>
      <c r="K7" s="2403"/>
      <c r="L7" s="2403"/>
      <c r="M7" s="2403"/>
      <c r="N7" s="2403"/>
      <c r="O7" s="2404"/>
      <c r="P7" s="29"/>
    </row>
    <row r="8" spans="3:16" ht="19">
      <c r="C8" s="345"/>
      <c r="D8" s="90"/>
      <c r="E8" s="90"/>
      <c r="F8" s="2392"/>
      <c r="G8" s="2392"/>
      <c r="H8" s="2392"/>
      <c r="I8" s="2392"/>
      <c r="J8" s="2392"/>
      <c r="K8" s="2392"/>
      <c r="L8" s="2392"/>
      <c r="M8" s="2392"/>
      <c r="N8" s="2392"/>
      <c r="O8" s="2392"/>
      <c r="P8" s="29"/>
    </row>
    <row r="9" spans="3:16">
      <c r="C9" s="345"/>
      <c r="D9" s="90"/>
      <c r="E9" s="90"/>
      <c r="F9" s="90"/>
      <c r="G9" s="90"/>
      <c r="H9" s="90"/>
      <c r="I9" s="90"/>
      <c r="J9" s="90"/>
      <c r="K9" s="90"/>
      <c r="L9" s="90"/>
      <c r="M9" s="90"/>
      <c r="N9" s="90"/>
      <c r="O9" s="90"/>
      <c r="P9" s="29"/>
    </row>
    <row r="10" spans="3:16">
      <c r="C10" s="345"/>
      <c r="D10" s="90"/>
      <c r="E10" s="90"/>
      <c r="F10" s="1099"/>
      <c r="G10" s="1099"/>
      <c r="H10" s="90"/>
      <c r="I10" s="90"/>
      <c r="J10" s="90"/>
      <c r="K10" s="90"/>
      <c r="L10" s="90"/>
      <c r="M10" s="90"/>
      <c r="N10" s="90"/>
      <c r="O10" s="90"/>
      <c r="P10" s="29"/>
    </row>
    <row r="11" spans="3:16">
      <c r="C11" s="345"/>
      <c r="D11" s="90"/>
      <c r="E11" s="1609"/>
      <c r="F11" s="90"/>
      <c r="G11" s="90"/>
      <c r="H11" s="90"/>
      <c r="I11" s="90"/>
      <c r="J11" s="90"/>
      <c r="K11" s="90"/>
      <c r="L11" s="90"/>
      <c r="M11" s="90"/>
      <c r="N11" s="90"/>
      <c r="O11" s="90"/>
      <c r="P11" s="29"/>
    </row>
    <row r="12" spans="3:16">
      <c r="C12" s="345"/>
      <c r="D12" s="90"/>
      <c r="E12" s="1609"/>
      <c r="F12" s="90"/>
      <c r="G12" s="90"/>
      <c r="H12" s="90"/>
      <c r="I12" s="90"/>
      <c r="J12" s="90"/>
      <c r="K12" s="90"/>
      <c r="L12" s="90"/>
      <c r="M12" s="90"/>
      <c r="N12" s="90"/>
      <c r="O12" s="90"/>
      <c r="P12" s="29"/>
    </row>
    <row r="13" spans="3:16">
      <c r="C13" s="345"/>
      <c r="D13" s="90"/>
      <c r="E13" s="90"/>
      <c r="F13" s="90"/>
      <c r="G13" s="90"/>
      <c r="H13" s="90"/>
      <c r="I13" s="90"/>
      <c r="J13" s="90"/>
      <c r="K13" s="90"/>
      <c r="L13" s="90"/>
      <c r="M13" s="90"/>
      <c r="N13" s="90"/>
      <c r="O13" s="90"/>
      <c r="P13" s="29"/>
    </row>
    <row r="14" spans="3:16" ht="19">
      <c r="C14" s="345"/>
      <c r="D14" s="90"/>
      <c r="E14" s="90"/>
      <c r="F14" s="1100"/>
      <c r="G14" s="90"/>
      <c r="H14" s="90"/>
      <c r="I14" s="90"/>
      <c r="J14" s="90"/>
      <c r="K14" s="90"/>
      <c r="L14" s="1101"/>
      <c r="M14" s="90"/>
      <c r="N14" s="90"/>
      <c r="O14" s="90"/>
      <c r="P14" s="29"/>
    </row>
    <row r="15" spans="3:16">
      <c r="C15" s="345"/>
      <c r="D15" s="90"/>
      <c r="E15" s="90"/>
      <c r="F15" s="90"/>
      <c r="G15" s="90"/>
      <c r="H15" s="90"/>
      <c r="I15" s="90"/>
      <c r="J15" s="90"/>
      <c r="K15" s="90"/>
      <c r="L15" s="90"/>
      <c r="M15" s="90"/>
      <c r="N15" s="90"/>
      <c r="O15" s="90"/>
      <c r="P15" s="29"/>
    </row>
    <row r="16" spans="3:16">
      <c r="C16" s="345"/>
      <c r="D16" s="90"/>
      <c r="E16" s="90"/>
      <c r="F16" s="90"/>
      <c r="G16" s="90"/>
      <c r="H16" s="90"/>
      <c r="I16" s="90"/>
      <c r="J16" s="90"/>
      <c r="K16" s="90"/>
      <c r="L16" s="90"/>
      <c r="M16" s="90"/>
      <c r="N16" s="90"/>
      <c r="O16" s="90"/>
      <c r="P16" s="29"/>
    </row>
    <row r="17" spans="3:16">
      <c r="C17" s="345"/>
      <c r="D17" s="90"/>
      <c r="E17" s="90"/>
      <c r="F17" s="90"/>
      <c r="G17" s="90"/>
      <c r="H17" s="90"/>
      <c r="I17" s="90"/>
      <c r="J17" s="90"/>
      <c r="K17" s="90"/>
      <c r="L17" s="90"/>
      <c r="M17" s="90"/>
      <c r="N17" s="90"/>
      <c r="O17" s="90"/>
      <c r="P17" s="29"/>
    </row>
    <row r="18" spans="3:16">
      <c r="C18" s="345"/>
      <c r="D18" s="90"/>
      <c r="E18" s="90"/>
      <c r="F18" s="90"/>
      <c r="G18" s="90"/>
      <c r="H18" s="90"/>
      <c r="I18" s="90"/>
      <c r="J18" s="90"/>
      <c r="K18" s="90"/>
      <c r="L18" s="90"/>
      <c r="M18" s="90"/>
      <c r="N18" s="90"/>
      <c r="O18" s="90"/>
      <c r="P18" s="29"/>
    </row>
    <row r="19" spans="3:16">
      <c r="C19" s="345"/>
      <c r="D19" s="90"/>
      <c r="E19" s="90"/>
      <c r="F19" s="90"/>
      <c r="G19" s="90"/>
      <c r="H19" s="90"/>
      <c r="I19" s="90"/>
      <c r="J19" s="90"/>
      <c r="K19" s="90"/>
      <c r="L19" s="90"/>
      <c r="M19" s="90"/>
      <c r="N19" s="90"/>
      <c r="O19" s="90"/>
      <c r="P19" s="29"/>
    </row>
    <row r="20" spans="3:16" ht="15">
      <c r="C20" s="345"/>
      <c r="D20" s="90"/>
      <c r="E20" s="90"/>
      <c r="F20" s="90"/>
      <c r="G20" s="90"/>
      <c r="H20" s="90"/>
      <c r="I20" s="90"/>
      <c r="J20" s="90"/>
      <c r="K20" s="90"/>
      <c r="L20" s="90"/>
      <c r="M20" s="2393"/>
      <c r="N20" s="2393"/>
      <c r="O20" s="2393"/>
      <c r="P20" s="29"/>
    </row>
    <row r="21" spans="3:16" ht="13" thickBot="1">
      <c r="C21" s="324"/>
      <c r="D21" s="325"/>
      <c r="E21" s="325"/>
      <c r="F21" s="325"/>
      <c r="G21" s="325"/>
      <c r="H21" s="325"/>
      <c r="I21" s="325"/>
      <c r="J21" s="325"/>
      <c r="K21" s="325"/>
      <c r="L21" s="325"/>
      <c r="M21" s="325"/>
      <c r="N21" s="325"/>
      <c r="O21" s="325"/>
      <c r="P21" s="326"/>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1" tint="0.34998626667073579"/>
    <pageSetUpPr fitToPage="1"/>
  </sheetPr>
  <dimension ref="C1:AG76"/>
  <sheetViews>
    <sheetView topLeftCell="A6" workbookViewId="0">
      <selection activeCell="E5" sqref="E5:N5"/>
    </sheetView>
  </sheetViews>
  <sheetFormatPr baseColWidth="10" defaultColWidth="9.1640625" defaultRowHeight="12" x14ac:dyDescent="0"/>
  <cols>
    <col min="1" max="1" width="2.83203125" style="20" customWidth="1"/>
    <col min="2" max="2" width="34.33203125" style="20" customWidth="1"/>
    <col min="3" max="3" width="2.5" style="20" customWidth="1"/>
    <col min="4" max="4" width="12.5" style="20" customWidth="1"/>
    <col min="5" max="6" width="10" style="20" customWidth="1"/>
    <col min="7" max="7" width="9.1640625" style="20" customWidth="1"/>
    <col min="8" max="13" width="9.1640625" style="20"/>
    <col min="14" max="14" width="10.6640625" style="28" customWidth="1"/>
    <col min="15" max="15" width="10.5" style="28" customWidth="1"/>
    <col min="16" max="16" width="3.5" style="28" customWidth="1"/>
    <col min="17" max="17" width="2.83203125" style="20" customWidth="1"/>
    <col min="18" max="16384" width="9.1640625" style="20"/>
  </cols>
  <sheetData>
    <row r="1" spans="3:17" ht="13" thickBot="1"/>
    <row r="2" spans="3:17" ht="18.75" customHeight="1" thickBot="1">
      <c r="C2" s="661"/>
      <c r="D2" s="2426" t="s">
        <v>1428</v>
      </c>
      <c r="E2" s="2427"/>
      <c r="F2" s="2427"/>
      <c r="G2" s="2427"/>
      <c r="H2" s="2427"/>
      <c r="I2" s="2427"/>
      <c r="J2" s="2427"/>
      <c r="K2" s="2427"/>
      <c r="L2" s="2427"/>
      <c r="M2" s="2427"/>
      <c r="N2" s="2427"/>
      <c r="O2" s="2427"/>
      <c r="P2" s="1102"/>
      <c r="Q2" s="322"/>
    </row>
    <row r="3" spans="3:17" ht="16" thickBot="1">
      <c r="C3" s="323"/>
      <c r="D3" s="2428" t="s">
        <v>559</v>
      </c>
      <c r="E3" s="2429"/>
      <c r="F3" s="2429"/>
      <c r="G3" s="2429"/>
      <c r="H3" s="2429"/>
      <c r="I3" s="2429"/>
      <c r="J3" s="2429"/>
      <c r="K3" s="2429"/>
      <c r="L3" s="2429"/>
      <c r="M3" s="2429"/>
      <c r="N3" s="2429"/>
      <c r="O3" s="2429"/>
      <c r="P3" s="1103"/>
      <c r="Q3" s="29"/>
    </row>
    <row r="4" spans="3:17" ht="13.5" customHeight="1" thickBot="1">
      <c r="C4" s="323"/>
      <c r="D4" s="1104"/>
      <c r="E4" s="1104"/>
      <c r="F4" s="1104"/>
      <c r="G4" s="1104"/>
      <c r="H4" s="1104"/>
      <c r="I4" s="1104"/>
      <c r="J4" s="1104"/>
      <c r="K4" s="1104"/>
      <c r="L4" s="1104"/>
      <c r="M4" s="1104"/>
      <c r="N4" s="1104"/>
      <c r="O4" s="90"/>
      <c r="P4" s="90"/>
      <c r="Q4" s="29"/>
    </row>
    <row r="5" spans="3:17" ht="62.25" customHeight="1" thickBot="1">
      <c r="C5" s="323"/>
      <c r="D5" s="1105" t="s">
        <v>367</v>
      </c>
      <c r="E5" s="2431" t="s">
        <v>608</v>
      </c>
      <c r="F5" s="2432"/>
      <c r="G5" s="2432"/>
      <c r="H5" s="2432"/>
      <c r="I5" s="2432"/>
      <c r="J5" s="2432"/>
      <c r="K5" s="2432"/>
      <c r="L5" s="2432"/>
      <c r="M5" s="2432"/>
      <c r="N5" s="2433"/>
      <c r="O5" s="1106"/>
      <c r="P5" s="1106"/>
      <c r="Q5" s="29"/>
    </row>
    <row r="6" spans="3:17" ht="12" customHeight="1" thickBot="1">
      <c r="C6" s="323"/>
      <c r="D6" s="1107"/>
      <c r="E6" s="1107"/>
      <c r="F6" s="1104"/>
      <c r="G6" s="1104"/>
      <c r="H6" s="1104"/>
      <c r="I6" s="1104"/>
      <c r="J6" s="1104"/>
      <c r="K6" s="1104"/>
      <c r="L6" s="1104"/>
      <c r="M6" s="1104"/>
      <c r="N6" s="1104"/>
      <c r="O6" s="90"/>
      <c r="P6" s="90"/>
      <c r="Q6" s="29"/>
    </row>
    <row r="7" spans="3:17" ht="31.5" customHeight="1" thickBot="1">
      <c r="C7" s="323"/>
      <c r="D7" s="2410" t="s">
        <v>190</v>
      </c>
      <c r="E7" s="2430"/>
      <c r="F7" s="2434" t="str">
        <f>IF(ISBLANK('1. Classification &amp; Budget'!H9),"",'1. Classification &amp; Budget'!H9)</f>
        <v>Kyanguli Secondary School Greenhouse</v>
      </c>
      <c r="G7" s="2435"/>
      <c r="H7" s="2436"/>
      <c r="I7" s="2410" t="s">
        <v>384</v>
      </c>
      <c r="J7" s="2411"/>
      <c r="K7" s="2411"/>
      <c r="L7" s="1108" t="str">
        <f>IF(ISBLANK(GrantChoice),"",GrantChoice)</f>
        <v>PP</v>
      </c>
      <c r="M7" s="1109" t="str">
        <f>IF(ISBLANK('1. Classification &amp; Budget'!R7),"",'1. Classification &amp; Budget'!R7)</f>
        <v/>
      </c>
      <c r="N7" s="1110">
        <f>IF(ISBLANK('1. Classification &amp; Budget'!S7),"",'1. Classification &amp; Budget'!S7)</f>
        <v>615</v>
      </c>
      <c r="O7" s="1111" t="str">
        <f>IF(ISBLANK('1. Classification &amp; Budget'!T7),"",'1. Classification &amp; Budget'!T7)</f>
        <v/>
      </c>
      <c r="P7" s="1112"/>
      <c r="Q7" s="29"/>
    </row>
    <row r="8" spans="3:17" ht="30" customHeight="1" thickBot="1">
      <c r="C8" s="323"/>
      <c r="D8" s="2410" t="s">
        <v>545</v>
      </c>
      <c r="E8" s="2430"/>
      <c r="F8" s="1113" t="str">
        <f>IF(ISBLANK('1. Classification &amp; Budget'!I23),"",'1. Classification &amp; Budget'!I23)</f>
        <v>Peter</v>
      </c>
      <c r="G8" s="2435" t="str">
        <f>IF(ISBLANK('1. Classification &amp; Budget'!F23),"",'1. Classification &amp; Budget'!F23)</f>
        <v>Hess</v>
      </c>
      <c r="H8" s="2436"/>
      <c r="I8" s="2410" t="s">
        <v>825</v>
      </c>
      <c r="J8" s="2411"/>
      <c r="K8" s="2411"/>
      <c r="L8" s="2437" t="str">
        <f>IF(ISBLANK('1. Classification &amp; Budget'!H5),"",'1. Classification &amp; Budget'!H5)</f>
        <v>Kenya</v>
      </c>
      <c r="M8" s="2438"/>
      <c r="N8" s="2438"/>
      <c r="O8" s="2439"/>
      <c r="P8" s="1114"/>
      <c r="Q8" s="29"/>
    </row>
    <row r="9" spans="3:17" ht="48" customHeight="1" thickBot="1">
      <c r="C9" s="323"/>
      <c r="D9" s="2410" t="s">
        <v>833</v>
      </c>
      <c r="E9" s="2411"/>
      <c r="F9" s="2406" t="str">
        <f>IF(ISBLANK('1. Classification &amp; Budget'!H14),"YOU MUST ENTER A COMMUNITY GROUP NAME ON THE PROJECT CLASSIFICATION SCREEN",'1. Classification &amp; Budget'!H14)</f>
        <v>Kyanguli Secondary School</v>
      </c>
      <c r="G9" s="2407"/>
      <c r="H9" s="2408"/>
      <c r="I9" s="2410" t="s">
        <v>832</v>
      </c>
      <c r="J9" s="2411"/>
      <c r="K9" s="2411"/>
      <c r="L9" s="2415" t="str">
        <f>IF(ISBLANK('1. Classification &amp; Budget'!H15),"",'1. Classification &amp; Budget'!H15)</f>
        <v>Principal James M. Matuta</v>
      </c>
      <c r="M9" s="2416"/>
      <c r="N9" s="2416"/>
      <c r="O9" s="2417"/>
      <c r="P9" s="1115"/>
      <c r="Q9" s="29"/>
    </row>
    <row r="10" spans="3:17" ht="17.25" customHeight="1" thickBot="1">
      <c r="C10" s="323"/>
      <c r="D10" s="2410" t="s">
        <v>834</v>
      </c>
      <c r="E10" s="2411"/>
      <c r="F10" s="2419" t="str">
        <f>IF(ISBLANK(GrantChoice),"",IF(GrantChoice="PP","Peace Corps Parntership",IF(GrantChoice="SP","SPA",IF(GrantChoice="VA","VAST",IF(GrantChoice="EC","ECPA","")))))</f>
        <v>Peace Corps Parntership</v>
      </c>
      <c r="G10" s="2420"/>
      <c r="H10" s="2420"/>
      <c r="I10" s="2420"/>
      <c r="J10" s="2420"/>
      <c r="K10" s="2420"/>
      <c r="L10" s="2420"/>
      <c r="M10" s="2420"/>
      <c r="N10" s="2420"/>
      <c r="O10" s="2421"/>
      <c r="P10" s="1116"/>
      <c r="Q10" s="29"/>
    </row>
    <row r="11" spans="3:17" ht="13.5" customHeight="1">
      <c r="C11" s="323"/>
      <c r="D11" s="1117"/>
      <c r="E11" s="1117"/>
      <c r="F11" s="1117"/>
      <c r="G11" s="1117"/>
      <c r="H11" s="1117"/>
      <c r="I11" s="1117"/>
      <c r="J11" s="1118"/>
      <c r="K11" s="1118"/>
      <c r="L11" s="1118"/>
      <c r="M11" s="1117"/>
      <c r="N11" s="1117"/>
      <c r="O11" s="90"/>
      <c r="P11" s="90"/>
      <c r="Q11" s="29"/>
    </row>
    <row r="12" spans="3:17" ht="9" customHeight="1">
      <c r="C12" s="323"/>
      <c r="D12" s="2418" t="s">
        <v>1347</v>
      </c>
      <c r="E12" s="2418"/>
      <c r="F12" s="2418"/>
      <c r="G12" s="2418"/>
      <c r="H12" s="2418"/>
      <c r="I12" s="2418"/>
      <c r="J12" s="2418"/>
      <c r="K12" s="2418"/>
      <c r="L12" s="2418"/>
      <c r="M12" s="2418"/>
      <c r="N12" s="2418"/>
      <c r="O12" s="2418"/>
      <c r="P12" s="400"/>
      <c r="Q12" s="29"/>
    </row>
    <row r="13" spans="3:17" ht="28.5" customHeight="1">
      <c r="C13" s="323"/>
      <c r="D13" s="2418"/>
      <c r="E13" s="2418"/>
      <c r="F13" s="2418"/>
      <c r="G13" s="2418"/>
      <c r="H13" s="2418"/>
      <c r="I13" s="2418"/>
      <c r="J13" s="2418"/>
      <c r="K13" s="2418"/>
      <c r="L13" s="2418"/>
      <c r="M13" s="2418"/>
      <c r="N13" s="2418"/>
      <c r="O13" s="2418"/>
      <c r="P13" s="400"/>
      <c r="Q13" s="29"/>
    </row>
    <row r="14" spans="3:17" ht="15" customHeight="1">
      <c r="C14" s="323"/>
      <c r="D14" s="1119"/>
      <c r="E14" s="1119"/>
      <c r="F14" s="1119"/>
      <c r="G14" s="1119"/>
      <c r="H14" s="1119"/>
      <c r="I14" s="1119"/>
      <c r="J14" s="1119"/>
      <c r="K14" s="1119"/>
      <c r="L14" s="1119"/>
      <c r="M14" s="1119"/>
      <c r="N14" s="1119"/>
      <c r="O14" s="1119"/>
      <c r="P14" s="1119"/>
      <c r="Q14" s="29"/>
    </row>
    <row r="15" spans="3:17" ht="15" customHeight="1">
      <c r="C15" s="323"/>
      <c r="D15" s="1120" t="s">
        <v>1348</v>
      </c>
      <c r="E15" s="1119"/>
      <c r="F15" s="1119"/>
      <c r="G15" s="1119"/>
      <c r="H15" s="1119"/>
      <c r="I15" s="1119"/>
      <c r="J15" s="1119"/>
      <c r="K15" s="1119"/>
      <c r="L15" s="1119"/>
      <c r="M15" s="1119"/>
      <c r="N15" s="1119"/>
      <c r="O15" s="1119"/>
      <c r="P15" s="1119"/>
      <c r="Q15" s="29"/>
    </row>
    <row r="16" spans="3:17" ht="12.75" customHeight="1">
      <c r="C16" s="323"/>
      <c r="D16" s="90"/>
      <c r="E16" s="90"/>
      <c r="F16" s="90"/>
      <c r="G16" s="90"/>
      <c r="H16" s="90"/>
      <c r="I16" s="90"/>
      <c r="J16" s="90"/>
      <c r="K16" s="90"/>
      <c r="L16" s="90"/>
      <c r="M16" s="90"/>
      <c r="N16" s="90"/>
      <c r="O16" s="90"/>
      <c r="P16" s="90"/>
      <c r="Q16" s="29"/>
    </row>
    <row r="17" spans="3:21" ht="19.5" customHeight="1">
      <c r="C17" s="323"/>
      <c r="D17" s="2409" t="s">
        <v>1349</v>
      </c>
      <c r="E17" s="2409"/>
      <c r="F17" s="2409"/>
      <c r="G17" s="2409"/>
      <c r="H17" s="2409"/>
      <c r="I17" s="2409"/>
      <c r="J17" s="2409"/>
      <c r="K17" s="2409"/>
      <c r="L17" s="2409"/>
      <c r="M17" s="2409"/>
      <c r="N17" s="2409"/>
      <c r="O17" s="2409"/>
      <c r="P17" s="1121"/>
      <c r="Q17" s="29"/>
      <c r="U17" s="879"/>
    </row>
    <row r="18" spans="3:21" ht="19.5" customHeight="1">
      <c r="C18" s="323"/>
      <c r="D18" s="1169"/>
      <c r="E18" s="1169"/>
      <c r="F18" s="1169"/>
      <c r="G18" s="1169"/>
      <c r="H18" s="1169"/>
      <c r="I18" s="1169"/>
      <c r="J18" s="1169"/>
      <c r="K18" s="1169"/>
      <c r="L18" s="1169"/>
      <c r="M18" s="1169"/>
      <c r="N18" s="1169"/>
      <c r="O18" s="1169"/>
      <c r="P18" s="1121"/>
      <c r="Q18" s="29"/>
      <c r="U18" s="879"/>
    </row>
    <row r="19" spans="3:21" ht="15.75" customHeight="1">
      <c r="C19" s="323"/>
      <c r="D19" s="2405" t="s">
        <v>1350</v>
      </c>
      <c r="E19" s="2405"/>
      <c r="F19" s="2405"/>
      <c r="G19" s="2405"/>
      <c r="H19" s="2405"/>
      <c r="I19" s="2405"/>
      <c r="J19" s="2405"/>
      <c r="K19" s="2405"/>
      <c r="L19" s="2405"/>
      <c r="M19" s="2405"/>
      <c r="N19" s="2405"/>
      <c r="O19" s="2405"/>
      <c r="P19" s="1122"/>
      <c r="Q19" s="29"/>
      <c r="U19" s="879"/>
    </row>
    <row r="20" spans="3:21" ht="21" customHeight="1">
      <c r="C20" s="323"/>
      <c r="D20" s="2405"/>
      <c r="E20" s="2405"/>
      <c r="F20" s="2405"/>
      <c r="G20" s="2405"/>
      <c r="H20" s="2405"/>
      <c r="I20" s="2405"/>
      <c r="J20" s="2405"/>
      <c r="K20" s="2405"/>
      <c r="L20" s="2405"/>
      <c r="M20" s="2405"/>
      <c r="N20" s="2405"/>
      <c r="O20" s="2405"/>
      <c r="P20" s="1122"/>
      <c r="Q20" s="29"/>
    </row>
    <row r="21" spans="3:21" ht="12.75" customHeight="1">
      <c r="C21" s="323"/>
      <c r="D21" s="1168"/>
      <c r="E21" s="1168"/>
      <c r="F21" s="1168"/>
      <c r="G21" s="1168"/>
      <c r="H21" s="1168"/>
      <c r="I21" s="1168"/>
      <c r="J21" s="1168"/>
      <c r="K21" s="1168"/>
      <c r="L21" s="1168"/>
      <c r="M21" s="1168"/>
      <c r="N21" s="1168"/>
      <c r="O21" s="1168"/>
      <c r="P21" s="1122"/>
      <c r="Q21" s="29"/>
    </row>
    <row r="22" spans="3:21" ht="15" customHeight="1">
      <c r="C22" s="323"/>
      <c r="D22" s="2405" t="s">
        <v>1488</v>
      </c>
      <c r="E22" s="2405"/>
      <c r="F22" s="2405"/>
      <c r="G22" s="2405"/>
      <c r="H22" s="2405"/>
      <c r="I22" s="2405"/>
      <c r="J22" s="2405"/>
      <c r="K22" s="2405"/>
      <c r="L22" s="2405"/>
      <c r="M22" s="2405"/>
      <c r="N22" s="2405"/>
      <c r="O22" s="2405"/>
      <c r="P22" s="1122"/>
      <c r="Q22" s="29"/>
    </row>
    <row r="23" spans="3:21" ht="15.75" customHeight="1">
      <c r="C23" s="323"/>
      <c r="D23" s="2405"/>
      <c r="E23" s="2405"/>
      <c r="F23" s="2405"/>
      <c r="G23" s="2405"/>
      <c r="H23" s="2405"/>
      <c r="I23" s="2405"/>
      <c r="J23" s="2405"/>
      <c r="K23" s="2405"/>
      <c r="L23" s="2405"/>
      <c r="M23" s="2405"/>
      <c r="N23" s="2405"/>
      <c r="O23" s="2405"/>
      <c r="P23" s="1122"/>
      <c r="Q23" s="29"/>
    </row>
    <row r="24" spans="3:21" ht="15.75" customHeight="1">
      <c r="C24" s="323"/>
      <c r="D24" s="2405"/>
      <c r="E24" s="2405"/>
      <c r="F24" s="2405"/>
      <c r="G24" s="2405"/>
      <c r="H24" s="2405"/>
      <c r="I24" s="2405"/>
      <c r="J24" s="2405"/>
      <c r="K24" s="2405"/>
      <c r="L24" s="2405"/>
      <c r="M24" s="2405"/>
      <c r="N24" s="2405"/>
      <c r="O24" s="2405"/>
      <c r="P24" s="1122"/>
      <c r="Q24" s="29"/>
    </row>
    <row r="25" spans="3:21" ht="30" customHeight="1">
      <c r="C25" s="323"/>
      <c r="D25" s="2405"/>
      <c r="E25" s="2405"/>
      <c r="F25" s="2405"/>
      <c r="G25" s="2405"/>
      <c r="H25" s="2405"/>
      <c r="I25" s="2405"/>
      <c r="J25" s="2405"/>
      <c r="K25" s="2405"/>
      <c r="L25" s="2405"/>
      <c r="M25" s="2405"/>
      <c r="N25" s="2405"/>
      <c r="O25" s="2405"/>
      <c r="P25" s="1122"/>
      <c r="Q25" s="29"/>
    </row>
    <row r="26" spans="3:21" ht="11.25" customHeight="1">
      <c r="C26" s="323"/>
      <c r="D26" s="1168"/>
      <c r="E26" s="1168"/>
      <c r="F26" s="1168"/>
      <c r="G26" s="1168"/>
      <c r="H26" s="1168"/>
      <c r="I26" s="1168"/>
      <c r="J26" s="1168"/>
      <c r="K26" s="1168"/>
      <c r="L26" s="1168"/>
      <c r="M26" s="1168"/>
      <c r="N26" s="1168"/>
      <c r="O26" s="1168"/>
      <c r="P26" s="1122"/>
      <c r="Q26" s="29"/>
    </row>
    <row r="27" spans="3:21" ht="15.75" customHeight="1">
      <c r="C27" s="323"/>
      <c r="D27" s="2405" t="s">
        <v>1351</v>
      </c>
      <c r="E27" s="2405"/>
      <c r="F27" s="2405"/>
      <c r="G27" s="2405"/>
      <c r="H27" s="2405"/>
      <c r="I27" s="2405"/>
      <c r="J27" s="2405"/>
      <c r="K27" s="2405"/>
      <c r="L27" s="2405"/>
      <c r="M27" s="2405"/>
      <c r="N27" s="2405"/>
      <c r="O27" s="2405"/>
      <c r="P27" s="1122"/>
      <c r="Q27" s="29"/>
    </row>
    <row r="28" spans="3:21" ht="15.75" customHeight="1">
      <c r="C28" s="323"/>
      <c r="D28" s="2405"/>
      <c r="E28" s="2405"/>
      <c r="F28" s="2405"/>
      <c r="G28" s="2405"/>
      <c r="H28" s="2405"/>
      <c r="I28" s="2405"/>
      <c r="J28" s="2405"/>
      <c r="K28" s="2405"/>
      <c r="L28" s="2405"/>
      <c r="M28" s="2405"/>
      <c r="N28" s="2405"/>
      <c r="O28" s="2405"/>
      <c r="P28" s="1122"/>
      <c r="Q28" s="29"/>
    </row>
    <row r="29" spans="3:21" ht="12" customHeight="1">
      <c r="C29" s="323"/>
      <c r="D29" s="1168"/>
      <c r="E29" s="1168"/>
      <c r="F29" s="1168"/>
      <c r="G29" s="1168"/>
      <c r="H29" s="1168"/>
      <c r="I29" s="1168"/>
      <c r="J29" s="1168"/>
      <c r="K29" s="1168"/>
      <c r="L29" s="1168"/>
      <c r="M29" s="1168"/>
      <c r="N29" s="1168"/>
      <c r="O29" s="1168"/>
      <c r="P29" s="1122"/>
      <c r="Q29" s="29"/>
    </row>
    <row r="30" spans="3:21" ht="15.75" customHeight="1">
      <c r="C30" s="323"/>
      <c r="D30" s="2405" t="s">
        <v>1489</v>
      </c>
      <c r="E30" s="2405"/>
      <c r="F30" s="2405"/>
      <c r="G30" s="2405"/>
      <c r="H30" s="2405"/>
      <c r="I30" s="2405"/>
      <c r="J30" s="2405"/>
      <c r="K30" s="2405"/>
      <c r="L30" s="2405"/>
      <c r="M30" s="2405"/>
      <c r="N30" s="2405"/>
      <c r="O30" s="2405"/>
      <c r="P30" s="1122"/>
      <c r="Q30" s="29"/>
    </row>
    <row r="31" spans="3:21" ht="15.75" customHeight="1">
      <c r="C31" s="323"/>
      <c r="D31" s="2405"/>
      <c r="E31" s="2405"/>
      <c r="F31" s="2405"/>
      <c r="G31" s="2405"/>
      <c r="H31" s="2405"/>
      <c r="I31" s="2405"/>
      <c r="J31" s="2405"/>
      <c r="K31" s="2405"/>
      <c r="L31" s="2405"/>
      <c r="M31" s="2405"/>
      <c r="N31" s="2405"/>
      <c r="O31" s="2405"/>
      <c r="P31" s="1122"/>
      <c r="Q31" s="29"/>
    </row>
    <row r="32" spans="3:21" ht="15.75" customHeight="1">
      <c r="C32" s="323"/>
      <c r="D32" s="2405"/>
      <c r="E32" s="2405"/>
      <c r="F32" s="2405"/>
      <c r="G32" s="2405"/>
      <c r="H32" s="2405"/>
      <c r="I32" s="2405"/>
      <c r="J32" s="2405"/>
      <c r="K32" s="2405"/>
      <c r="L32" s="2405"/>
      <c r="M32" s="2405"/>
      <c r="N32" s="2405"/>
      <c r="O32" s="2405"/>
      <c r="P32" s="1122"/>
      <c r="Q32" s="29"/>
    </row>
    <row r="33" spans="3:33" ht="9" customHeight="1">
      <c r="C33" s="323"/>
      <c r="D33" s="1168"/>
      <c r="E33" s="1168"/>
      <c r="F33" s="1168"/>
      <c r="G33" s="1168"/>
      <c r="H33" s="1168"/>
      <c r="I33" s="1168"/>
      <c r="J33" s="1168"/>
      <c r="K33" s="1168"/>
      <c r="L33" s="1168"/>
      <c r="M33" s="1168"/>
      <c r="N33" s="1168"/>
      <c r="O33" s="1168"/>
      <c r="P33" s="1122"/>
      <c r="Q33" s="29"/>
    </row>
    <row r="34" spans="3:33" ht="15.75" customHeight="1">
      <c r="C34" s="323"/>
      <c r="D34" s="2405" t="s">
        <v>1352</v>
      </c>
      <c r="E34" s="2405"/>
      <c r="F34" s="2405"/>
      <c r="G34" s="2405"/>
      <c r="H34" s="2405"/>
      <c r="I34" s="2405"/>
      <c r="J34" s="2405"/>
      <c r="K34" s="2405"/>
      <c r="L34" s="2405"/>
      <c r="M34" s="2405"/>
      <c r="N34" s="2405"/>
      <c r="O34" s="2405"/>
      <c r="P34" s="1122"/>
      <c r="Q34" s="29"/>
    </row>
    <row r="35" spans="3:33" ht="29.25" customHeight="1">
      <c r="C35" s="323"/>
      <c r="D35" s="2405"/>
      <c r="E35" s="2405"/>
      <c r="F35" s="2405"/>
      <c r="G35" s="2405"/>
      <c r="H35" s="2405"/>
      <c r="I35" s="2405"/>
      <c r="J35" s="2405"/>
      <c r="K35" s="2405"/>
      <c r="L35" s="2405"/>
      <c r="M35" s="2405"/>
      <c r="N35" s="2405"/>
      <c r="O35" s="2405"/>
      <c r="P35" s="1122"/>
      <c r="Q35" s="29"/>
    </row>
    <row r="36" spans="3:33" ht="9.75" customHeight="1">
      <c r="C36" s="323"/>
      <c r="D36" s="1168"/>
      <c r="E36" s="1168"/>
      <c r="F36" s="1168"/>
      <c r="G36" s="1168"/>
      <c r="H36" s="1168"/>
      <c r="I36" s="1168"/>
      <c r="J36" s="1168"/>
      <c r="K36" s="1168"/>
      <c r="L36" s="1168"/>
      <c r="M36" s="1168"/>
      <c r="N36" s="1168"/>
      <c r="O36" s="1168"/>
      <c r="P36" s="1122"/>
      <c r="Q36" s="29"/>
    </row>
    <row r="37" spans="3:33" ht="17.25" customHeight="1">
      <c r="C37" s="323"/>
      <c r="D37" s="2405" t="s">
        <v>1490</v>
      </c>
      <c r="E37" s="2405"/>
      <c r="F37" s="2405"/>
      <c r="G37" s="2405"/>
      <c r="H37" s="2405"/>
      <c r="I37" s="2405"/>
      <c r="J37" s="2405"/>
      <c r="K37" s="2405"/>
      <c r="L37" s="2405"/>
      <c r="M37" s="2405"/>
      <c r="N37" s="2405"/>
      <c r="O37" s="2405"/>
      <c r="P37" s="1122"/>
      <c r="Q37" s="29"/>
    </row>
    <row r="38" spans="3:33" ht="10.5" customHeight="1">
      <c r="C38" s="323"/>
      <c r="D38" s="1168"/>
      <c r="E38" s="1168"/>
      <c r="F38" s="1168"/>
      <c r="G38" s="1168"/>
      <c r="H38" s="1168"/>
      <c r="I38" s="1168"/>
      <c r="J38" s="1168"/>
      <c r="K38" s="1168"/>
      <c r="L38" s="1168"/>
      <c r="M38" s="1168"/>
      <c r="N38" s="1168"/>
      <c r="O38" s="1168"/>
      <c r="P38" s="1122"/>
      <c r="Q38" s="29"/>
    </row>
    <row r="39" spans="3:33" ht="31.5" customHeight="1">
      <c r="C39" s="323"/>
      <c r="D39" s="2405" t="s">
        <v>1491</v>
      </c>
      <c r="E39" s="2405"/>
      <c r="F39" s="2405"/>
      <c r="G39" s="2405"/>
      <c r="H39" s="2405"/>
      <c r="I39" s="2405"/>
      <c r="J39" s="2405"/>
      <c r="K39" s="2405"/>
      <c r="L39" s="2405"/>
      <c r="M39" s="2405"/>
      <c r="N39" s="2405"/>
      <c r="O39" s="2405"/>
      <c r="P39" s="1122"/>
      <c r="Q39" s="29"/>
      <c r="V39" s="878"/>
      <c r="W39" s="878"/>
      <c r="X39" s="878"/>
      <c r="Y39" s="878"/>
      <c r="Z39" s="878"/>
      <c r="AA39" s="878"/>
      <c r="AB39" s="878"/>
      <c r="AC39" s="878"/>
      <c r="AD39" s="878"/>
      <c r="AE39" s="878"/>
      <c r="AF39" s="878"/>
      <c r="AG39" s="878"/>
    </row>
    <row r="40" spans="3:33" ht="18" customHeight="1">
      <c r="C40" s="323"/>
      <c r="D40" s="1168"/>
      <c r="E40" s="1168"/>
      <c r="F40" s="1168"/>
      <c r="G40" s="1168"/>
      <c r="H40" s="1168"/>
      <c r="I40" s="1168"/>
      <c r="J40" s="1168"/>
      <c r="K40" s="1168"/>
      <c r="L40" s="1168"/>
      <c r="M40" s="1168"/>
      <c r="N40" s="1168"/>
      <c r="O40" s="1168"/>
      <c r="P40" s="1122"/>
      <c r="Q40" s="29"/>
      <c r="V40" s="878"/>
      <c r="W40" s="878"/>
      <c r="X40" s="878"/>
      <c r="Y40" s="878"/>
      <c r="Z40" s="878"/>
      <c r="AA40" s="878"/>
      <c r="AB40" s="878"/>
      <c r="AC40" s="878"/>
      <c r="AD40" s="878"/>
      <c r="AE40" s="878"/>
      <c r="AF40" s="878"/>
      <c r="AG40" s="878"/>
    </row>
    <row r="41" spans="3:33" ht="18" customHeight="1">
      <c r="C41" s="323"/>
      <c r="D41" s="1104"/>
      <c r="E41" s="1104"/>
      <c r="F41" s="1104"/>
      <c r="G41" s="1104"/>
      <c r="H41" s="1104"/>
      <c r="I41" s="1104"/>
      <c r="J41" s="1104"/>
      <c r="K41" s="1104"/>
      <c r="L41" s="1104"/>
      <c r="M41" s="1104"/>
      <c r="N41" s="1104"/>
      <c r="O41" s="1104"/>
      <c r="P41" s="1104"/>
      <c r="Q41" s="29"/>
      <c r="V41" s="878"/>
      <c r="W41" s="878"/>
      <c r="X41" s="878"/>
      <c r="Y41" s="878"/>
      <c r="Z41" s="878"/>
      <c r="AA41" s="878"/>
      <c r="AB41" s="878"/>
      <c r="AC41" s="878"/>
      <c r="AD41" s="878"/>
      <c r="AE41" s="878"/>
      <c r="AF41" s="878"/>
      <c r="AG41" s="878"/>
    </row>
    <row r="42" spans="3:33" ht="18" customHeight="1" thickBot="1">
      <c r="C42" s="323"/>
      <c r="D42" s="2413"/>
      <c r="E42" s="2413"/>
      <c r="F42" s="2413"/>
      <c r="G42" s="1104"/>
      <c r="H42" s="2413"/>
      <c r="I42" s="2413"/>
      <c r="J42" s="2413"/>
      <c r="K42" s="2413"/>
      <c r="L42" s="1104"/>
      <c r="M42" s="2413"/>
      <c r="N42" s="2413"/>
      <c r="O42" s="1104"/>
      <c r="P42" s="1104"/>
      <c r="Q42" s="29"/>
      <c r="V42" s="878"/>
      <c r="W42" s="878"/>
      <c r="X42" s="878"/>
      <c r="Y42" s="878"/>
      <c r="Z42" s="878"/>
      <c r="AA42" s="878"/>
      <c r="AB42" s="878"/>
      <c r="AC42" s="878"/>
      <c r="AD42" s="878"/>
      <c r="AE42" s="878"/>
      <c r="AF42" s="878"/>
      <c r="AG42" s="878"/>
    </row>
    <row r="43" spans="3:33" ht="36.75" customHeight="1">
      <c r="C43" s="323"/>
      <c r="D43" s="2414" t="s">
        <v>1353</v>
      </c>
      <c r="E43" s="2414"/>
      <c r="F43" s="2414"/>
      <c r="G43" s="1104"/>
      <c r="H43" s="2412" t="s">
        <v>866</v>
      </c>
      <c r="I43" s="2412"/>
      <c r="J43" s="2412"/>
      <c r="K43" s="2412"/>
      <c r="L43" s="1123"/>
      <c r="M43" s="2414" t="s">
        <v>271</v>
      </c>
      <c r="N43" s="2414"/>
      <c r="O43" s="1123"/>
      <c r="P43" s="1123"/>
      <c r="Q43" s="29"/>
      <c r="V43" s="878"/>
      <c r="W43" s="878"/>
      <c r="X43" s="878"/>
      <c r="Y43" s="878"/>
      <c r="Z43" s="878"/>
      <c r="AA43" s="878"/>
      <c r="AB43" s="878"/>
      <c r="AC43" s="878"/>
      <c r="AD43" s="878"/>
      <c r="AE43" s="878"/>
      <c r="AF43" s="878"/>
      <c r="AG43" s="878"/>
    </row>
    <row r="44" spans="3:33" ht="17.25" customHeight="1">
      <c r="C44" s="323"/>
      <c r="D44" s="1104"/>
      <c r="E44" s="1104"/>
      <c r="F44" s="1104"/>
      <c r="G44" s="1104"/>
      <c r="H44" s="1104"/>
      <c r="I44" s="1104"/>
      <c r="J44" s="1104"/>
      <c r="K44" s="1104"/>
      <c r="L44" s="1104"/>
      <c r="M44" s="1104"/>
      <c r="N44" s="1104"/>
      <c r="O44" s="1104"/>
      <c r="P44" s="1104"/>
      <c r="Q44" s="29"/>
      <c r="V44" s="878"/>
      <c r="W44" s="878"/>
      <c r="X44" s="878"/>
      <c r="Y44" s="878"/>
      <c r="Z44" s="878"/>
      <c r="AA44" s="878"/>
      <c r="AB44" s="878"/>
      <c r="AC44" s="878"/>
      <c r="AD44" s="878"/>
      <c r="AE44" s="878"/>
      <c r="AF44" s="878"/>
      <c r="AG44" s="878"/>
    </row>
    <row r="45" spans="3:33" ht="16.5" customHeight="1">
      <c r="C45" s="323"/>
      <c r="D45" s="2425" t="s">
        <v>1354</v>
      </c>
      <c r="E45" s="2425"/>
      <c r="F45" s="2425"/>
      <c r="G45" s="2425"/>
      <c r="H45" s="2425"/>
      <c r="I45" s="2425"/>
      <c r="J45" s="2425"/>
      <c r="K45" s="2425"/>
      <c r="L45" s="2425"/>
      <c r="M45" s="2425"/>
      <c r="N45" s="2425"/>
      <c r="O45" s="2425"/>
      <c r="P45" s="1124"/>
      <c r="Q45" s="29"/>
      <c r="V45" s="878"/>
      <c r="W45" s="878"/>
      <c r="X45" s="878"/>
      <c r="Y45" s="878"/>
      <c r="Z45" s="878"/>
      <c r="AA45" s="878"/>
      <c r="AB45" s="878"/>
      <c r="AC45" s="878"/>
      <c r="AD45" s="878"/>
      <c r="AE45" s="878"/>
      <c r="AF45" s="878"/>
      <c r="AG45" s="878"/>
    </row>
    <row r="46" spans="3:33" ht="16.5" customHeight="1">
      <c r="C46" s="323"/>
      <c r="D46" s="90"/>
      <c r="E46" s="90"/>
      <c r="F46" s="90"/>
      <c r="G46" s="90"/>
      <c r="H46" s="90"/>
      <c r="I46" s="90"/>
      <c r="J46" s="90"/>
      <c r="K46" s="90"/>
      <c r="L46" s="90"/>
      <c r="M46" s="90"/>
      <c r="N46" s="90"/>
      <c r="O46" s="90"/>
      <c r="P46" s="90"/>
      <c r="Q46" s="29"/>
      <c r="T46" s="2422"/>
      <c r="U46" s="2422"/>
      <c r="V46" s="2422"/>
      <c r="W46" s="2422"/>
      <c r="X46" s="2422"/>
      <c r="Y46" s="2422"/>
      <c r="Z46" s="2422"/>
      <c r="AA46" s="2422"/>
      <c r="AB46" s="2422"/>
      <c r="AC46" s="2422"/>
      <c r="AD46" s="2422"/>
      <c r="AE46" s="2422"/>
      <c r="AF46" s="878"/>
      <c r="AG46" s="878"/>
    </row>
    <row r="47" spans="3:33" ht="18" customHeight="1">
      <c r="C47" s="323"/>
      <c r="D47" s="2424" t="s">
        <v>1492</v>
      </c>
      <c r="E47" s="2424"/>
      <c r="F47" s="2424"/>
      <c r="G47" s="2424"/>
      <c r="H47" s="2424"/>
      <c r="I47" s="2424"/>
      <c r="J47" s="2424"/>
      <c r="K47" s="2424"/>
      <c r="L47" s="2424"/>
      <c r="M47" s="2424"/>
      <c r="N47" s="2424"/>
      <c r="O47" s="2424"/>
      <c r="P47" s="1122"/>
      <c r="Q47" s="29"/>
      <c r="T47" s="2422"/>
      <c r="U47" s="2422"/>
      <c r="V47" s="2422"/>
      <c r="W47" s="2422"/>
      <c r="X47" s="2422"/>
      <c r="Y47" s="2422"/>
      <c r="Z47" s="2422"/>
      <c r="AA47" s="2422"/>
      <c r="AB47" s="2422"/>
      <c r="AC47" s="2422"/>
      <c r="AD47" s="2422"/>
      <c r="AE47" s="2422"/>
      <c r="AF47" s="878"/>
      <c r="AG47" s="878"/>
    </row>
    <row r="48" spans="3:33" ht="13.5" customHeight="1">
      <c r="C48" s="323"/>
      <c r="D48" s="90"/>
      <c r="E48" s="90"/>
      <c r="F48" s="90"/>
      <c r="G48" s="90"/>
      <c r="H48" s="90"/>
      <c r="I48" s="90"/>
      <c r="J48" s="90"/>
      <c r="K48" s="90"/>
      <c r="L48" s="90"/>
      <c r="M48" s="90"/>
      <c r="N48" s="90"/>
      <c r="O48" s="90"/>
      <c r="P48" s="90"/>
      <c r="Q48" s="29"/>
      <c r="T48" s="2422"/>
      <c r="U48" s="2422"/>
      <c r="V48" s="2422"/>
      <c r="W48" s="2422"/>
      <c r="X48" s="2422"/>
      <c r="Y48" s="2422"/>
      <c r="Z48" s="2422"/>
      <c r="AA48" s="2422"/>
      <c r="AB48" s="2422"/>
      <c r="AC48" s="2422"/>
      <c r="AD48" s="2422"/>
      <c r="AE48" s="2422"/>
      <c r="AF48" s="878"/>
      <c r="AG48" s="878"/>
    </row>
    <row r="49" spans="3:33" ht="17.25" customHeight="1">
      <c r="C49" s="323"/>
      <c r="D49" s="2424" t="s">
        <v>1493</v>
      </c>
      <c r="E49" s="2424"/>
      <c r="F49" s="2424"/>
      <c r="G49" s="2424"/>
      <c r="H49" s="2424"/>
      <c r="I49" s="2424"/>
      <c r="J49" s="2424"/>
      <c r="K49" s="2424"/>
      <c r="L49" s="2424"/>
      <c r="M49" s="2424"/>
      <c r="N49" s="2424"/>
      <c r="O49" s="2424"/>
      <c r="P49" s="1122"/>
      <c r="Q49" s="29"/>
      <c r="T49" s="2422"/>
      <c r="U49" s="2422"/>
      <c r="V49" s="2422"/>
      <c r="W49" s="2422"/>
      <c r="X49" s="2422"/>
      <c r="Y49" s="2422"/>
      <c r="Z49" s="2422"/>
      <c r="AA49" s="2422"/>
      <c r="AB49" s="2422"/>
      <c r="AC49" s="2422"/>
      <c r="AD49" s="2422"/>
      <c r="AE49" s="2422"/>
      <c r="AF49" s="878"/>
      <c r="AG49" s="878"/>
    </row>
    <row r="50" spans="3:33" ht="17.25" customHeight="1">
      <c r="C50" s="323"/>
      <c r="D50" s="2424"/>
      <c r="E50" s="2424"/>
      <c r="F50" s="2424"/>
      <c r="G50" s="2424"/>
      <c r="H50" s="2424"/>
      <c r="I50" s="2424"/>
      <c r="J50" s="2424"/>
      <c r="K50" s="2424"/>
      <c r="L50" s="2424"/>
      <c r="M50" s="2424"/>
      <c r="N50" s="2424"/>
      <c r="O50" s="2424"/>
      <c r="P50" s="1122"/>
      <c r="Q50" s="29"/>
      <c r="T50" s="2422"/>
      <c r="U50" s="2422"/>
      <c r="V50" s="2422"/>
      <c r="W50" s="2422"/>
      <c r="X50" s="2422"/>
      <c r="Y50" s="2422"/>
      <c r="Z50" s="2422"/>
      <c r="AA50" s="2422"/>
      <c r="AB50" s="2422"/>
      <c r="AC50" s="2422"/>
      <c r="AD50" s="2422"/>
      <c r="AE50" s="2422"/>
      <c r="AF50" s="878"/>
      <c r="AG50" s="878"/>
    </row>
    <row r="51" spans="3:33" ht="11.25" customHeight="1">
      <c r="C51" s="323"/>
      <c r="D51" s="90"/>
      <c r="E51" s="90"/>
      <c r="F51" s="90"/>
      <c r="G51" s="90"/>
      <c r="H51" s="90"/>
      <c r="I51" s="90"/>
      <c r="J51" s="90"/>
      <c r="K51" s="90"/>
      <c r="L51" s="90"/>
      <c r="M51" s="90"/>
      <c r="N51" s="90"/>
      <c r="O51" s="90"/>
      <c r="P51" s="90"/>
      <c r="Q51" s="29"/>
      <c r="T51" s="2422"/>
      <c r="U51" s="2422"/>
      <c r="V51" s="2422"/>
      <c r="W51" s="2422"/>
      <c r="X51" s="2422"/>
      <c r="Y51" s="2422"/>
      <c r="Z51" s="2422"/>
      <c r="AA51" s="2422"/>
      <c r="AB51" s="2422"/>
      <c r="AC51" s="2422"/>
      <c r="AD51" s="2422"/>
      <c r="AE51" s="2422"/>
      <c r="AF51" s="878"/>
      <c r="AG51" s="878"/>
    </row>
    <row r="52" spans="3:33" ht="20.25" customHeight="1">
      <c r="C52" s="323"/>
      <c r="D52" s="2424" t="s">
        <v>1355</v>
      </c>
      <c r="E52" s="2424"/>
      <c r="F52" s="2424"/>
      <c r="G52" s="2424"/>
      <c r="H52" s="2424"/>
      <c r="I52" s="2424"/>
      <c r="J52" s="2424"/>
      <c r="K52" s="2424"/>
      <c r="L52" s="2424"/>
      <c r="M52" s="2424"/>
      <c r="N52" s="2424"/>
      <c r="O52" s="2424"/>
      <c r="P52" s="1122"/>
      <c r="Q52" s="29"/>
      <c r="T52" s="2422"/>
      <c r="U52" s="2422"/>
      <c r="V52" s="2422"/>
      <c r="W52" s="2422"/>
      <c r="X52" s="2422"/>
      <c r="Y52" s="2422"/>
      <c r="Z52" s="2422"/>
      <c r="AA52" s="2422"/>
      <c r="AB52" s="2422"/>
      <c r="AC52" s="2422"/>
      <c r="AD52" s="2422"/>
      <c r="AE52" s="2422"/>
      <c r="AF52" s="878"/>
      <c r="AG52" s="878"/>
    </row>
    <row r="53" spans="3:33" ht="12.75" customHeight="1">
      <c r="C53" s="323"/>
      <c r="D53" s="90"/>
      <c r="E53" s="90"/>
      <c r="F53" s="90"/>
      <c r="G53" s="90"/>
      <c r="H53" s="90"/>
      <c r="I53" s="90"/>
      <c r="J53" s="90"/>
      <c r="K53" s="90"/>
      <c r="L53" s="90"/>
      <c r="M53" s="90"/>
      <c r="N53" s="90"/>
      <c r="O53" s="90"/>
      <c r="P53" s="90"/>
      <c r="Q53" s="29"/>
      <c r="T53" s="2422"/>
      <c r="U53" s="2422"/>
      <c r="V53" s="2422"/>
      <c r="W53" s="2422"/>
      <c r="X53" s="2422"/>
      <c r="Y53" s="2422"/>
      <c r="Z53" s="2422"/>
      <c r="AA53" s="2422"/>
      <c r="AB53" s="2422"/>
      <c r="AC53" s="2422"/>
      <c r="AD53" s="2422"/>
      <c r="AE53" s="2422"/>
      <c r="AF53" s="878"/>
      <c r="AG53" s="878"/>
    </row>
    <row r="54" spans="3:33" ht="15">
      <c r="C54" s="323"/>
      <c r="D54" s="2424" t="s">
        <v>1494</v>
      </c>
      <c r="E54" s="2424"/>
      <c r="F54" s="2424"/>
      <c r="G54" s="2424"/>
      <c r="H54" s="2424"/>
      <c r="I54" s="2424"/>
      <c r="J54" s="2424"/>
      <c r="K54" s="2424"/>
      <c r="L54" s="2424"/>
      <c r="M54" s="2424"/>
      <c r="N54" s="2424"/>
      <c r="O54" s="2424"/>
      <c r="P54" s="1122"/>
      <c r="Q54" s="29"/>
      <c r="T54" s="2422"/>
      <c r="U54" s="2422"/>
      <c r="V54" s="2422"/>
      <c r="W54" s="2422"/>
      <c r="X54" s="2422"/>
      <c r="Y54" s="2422"/>
      <c r="Z54" s="2422"/>
      <c r="AA54" s="2422"/>
      <c r="AB54" s="2422"/>
      <c r="AC54" s="2422"/>
      <c r="AD54" s="2422"/>
      <c r="AE54" s="2422"/>
      <c r="AF54" s="878"/>
      <c r="AG54" s="878"/>
    </row>
    <row r="55" spans="3:33" ht="33" customHeight="1">
      <c r="C55" s="323"/>
      <c r="D55" s="2424"/>
      <c r="E55" s="2424"/>
      <c r="F55" s="2424"/>
      <c r="G55" s="2424"/>
      <c r="H55" s="2424"/>
      <c r="I55" s="2424"/>
      <c r="J55" s="2424"/>
      <c r="K55" s="2424"/>
      <c r="L55" s="2424"/>
      <c r="M55" s="2424"/>
      <c r="N55" s="2424"/>
      <c r="O55" s="2424"/>
      <c r="P55" s="1122"/>
      <c r="Q55" s="29"/>
      <c r="V55" s="878"/>
      <c r="W55" s="878"/>
      <c r="X55" s="878"/>
      <c r="Y55" s="878"/>
      <c r="Z55" s="878"/>
      <c r="AA55" s="878"/>
      <c r="AB55" s="878"/>
      <c r="AC55" s="878"/>
      <c r="AD55" s="878"/>
      <c r="AE55" s="878"/>
      <c r="AF55" s="878"/>
      <c r="AG55" s="878"/>
    </row>
    <row r="56" spans="3:33" ht="13.5" customHeight="1">
      <c r="C56" s="323"/>
      <c r="D56" s="1122"/>
      <c r="E56" s="1122"/>
      <c r="F56" s="1122"/>
      <c r="G56" s="1122"/>
      <c r="H56" s="1122"/>
      <c r="I56" s="1122"/>
      <c r="J56" s="1122"/>
      <c r="K56" s="1122"/>
      <c r="L56" s="1122"/>
      <c r="M56" s="1122"/>
      <c r="N56" s="1122"/>
      <c r="O56" s="1122"/>
      <c r="P56" s="1122"/>
      <c r="Q56" s="29"/>
      <c r="V56" s="878"/>
      <c r="W56" s="878"/>
      <c r="X56" s="878"/>
      <c r="Y56" s="878"/>
      <c r="Z56" s="878"/>
      <c r="AA56" s="878"/>
      <c r="AB56" s="878"/>
      <c r="AC56" s="878"/>
      <c r="AD56" s="878"/>
      <c r="AE56" s="878"/>
      <c r="AF56" s="878"/>
      <c r="AG56" s="878"/>
    </row>
    <row r="57" spans="3:33" ht="30.75" customHeight="1">
      <c r="C57" s="323"/>
      <c r="D57" s="2424" t="s">
        <v>1356</v>
      </c>
      <c r="E57" s="2424"/>
      <c r="F57" s="2424"/>
      <c r="G57" s="2424"/>
      <c r="H57" s="2424"/>
      <c r="I57" s="2424"/>
      <c r="J57" s="2424"/>
      <c r="K57" s="2424"/>
      <c r="L57" s="2424"/>
      <c r="M57" s="2424"/>
      <c r="N57" s="2424"/>
      <c r="O57" s="2424"/>
      <c r="P57" s="1122"/>
      <c r="Q57" s="29"/>
      <c r="V57" s="878"/>
      <c r="W57" s="878"/>
      <c r="X57" s="878"/>
      <c r="Y57" s="878"/>
      <c r="Z57" s="878"/>
      <c r="AA57" s="878"/>
      <c r="AB57" s="878"/>
      <c r="AC57" s="878"/>
      <c r="AD57" s="878"/>
      <c r="AE57" s="878"/>
      <c r="AF57" s="878"/>
      <c r="AG57" s="878"/>
    </row>
    <row r="58" spans="3:33" ht="39.75" customHeight="1" thickBot="1">
      <c r="C58" s="323"/>
      <c r="D58" s="2423"/>
      <c r="E58" s="2423"/>
      <c r="F58" s="2423"/>
      <c r="G58" s="1117"/>
      <c r="H58" s="2423"/>
      <c r="I58" s="2423"/>
      <c r="J58" s="2423"/>
      <c r="K58" s="2423"/>
      <c r="L58" s="1117"/>
      <c r="M58" s="2423"/>
      <c r="N58" s="2423"/>
      <c r="O58" s="1117"/>
      <c r="P58" s="1117"/>
      <c r="Q58" s="29"/>
      <c r="V58" s="2422"/>
      <c r="W58" s="2422"/>
      <c r="X58" s="2422"/>
      <c r="Y58" s="2422"/>
      <c r="Z58" s="2422"/>
      <c r="AA58" s="2422"/>
      <c r="AB58" s="2422"/>
      <c r="AC58" s="2422"/>
      <c r="AD58" s="2422"/>
      <c r="AE58" s="2422"/>
      <c r="AF58" s="2422"/>
      <c r="AG58" s="2422"/>
    </row>
    <row r="59" spans="3:33" ht="38.25" customHeight="1">
      <c r="C59" s="323"/>
      <c r="D59" s="2414" t="s">
        <v>1495</v>
      </c>
      <c r="E59" s="2414"/>
      <c r="F59" s="2414"/>
      <c r="G59" s="1117"/>
      <c r="H59" s="2412" t="s">
        <v>828</v>
      </c>
      <c r="I59" s="2412"/>
      <c r="J59" s="2412"/>
      <c r="K59" s="2412"/>
      <c r="L59" s="1123"/>
      <c r="M59" s="2414" t="s">
        <v>271</v>
      </c>
      <c r="N59" s="2414"/>
      <c r="O59" s="1123"/>
      <c r="P59" s="1123"/>
      <c r="Q59" s="29"/>
      <c r="V59" s="2422"/>
      <c r="W59" s="2422"/>
      <c r="X59" s="2422"/>
      <c r="Y59" s="2422"/>
      <c r="Z59" s="2422"/>
      <c r="AA59" s="2422"/>
      <c r="AB59" s="2422"/>
      <c r="AC59" s="2422"/>
      <c r="AD59" s="2422"/>
      <c r="AE59" s="2422"/>
      <c r="AF59" s="2422"/>
      <c r="AG59" s="2422"/>
    </row>
    <row r="60" spans="3:33">
      <c r="C60" s="323"/>
      <c r="D60" s="1117"/>
      <c r="E60" s="1117"/>
      <c r="F60" s="1117"/>
      <c r="G60" s="1117"/>
      <c r="H60" s="1117"/>
      <c r="I60" s="1117"/>
      <c r="J60" s="1117"/>
      <c r="K60" s="1117"/>
      <c r="L60" s="1117"/>
      <c r="M60" s="1117"/>
      <c r="N60" s="1117"/>
      <c r="O60" s="90"/>
      <c r="P60" s="90"/>
      <c r="Q60" s="29"/>
      <c r="V60" s="2422"/>
      <c r="W60" s="2422"/>
      <c r="X60" s="2422"/>
      <c r="Y60" s="2422"/>
      <c r="Z60" s="2422"/>
      <c r="AA60" s="2422"/>
      <c r="AB60" s="2422"/>
      <c r="AC60" s="2422"/>
      <c r="AD60" s="2422"/>
      <c r="AE60" s="2422"/>
      <c r="AF60" s="2422"/>
      <c r="AG60" s="2422"/>
    </row>
    <row r="61" spans="3:33" ht="15" customHeight="1">
      <c r="C61" s="323"/>
      <c r="D61" s="2448" t="s">
        <v>1357</v>
      </c>
      <c r="E61" s="2448"/>
      <c r="F61" s="2448"/>
      <c r="G61" s="2448"/>
      <c r="H61" s="2448"/>
      <c r="I61" s="2448"/>
      <c r="J61" s="2448"/>
      <c r="K61" s="2448"/>
      <c r="L61" s="2448"/>
      <c r="M61" s="2448"/>
      <c r="N61" s="2448"/>
      <c r="O61" s="2448"/>
      <c r="P61" s="1116"/>
      <c r="Q61" s="29"/>
      <c r="V61" s="2422"/>
      <c r="W61" s="2422"/>
      <c r="X61" s="2422"/>
      <c r="Y61" s="2422"/>
      <c r="Z61" s="2422"/>
      <c r="AA61" s="2422"/>
      <c r="AB61" s="2422"/>
      <c r="AC61" s="2422"/>
      <c r="AD61" s="2422"/>
      <c r="AE61" s="2422"/>
      <c r="AF61" s="2422"/>
      <c r="AG61" s="2422"/>
    </row>
    <row r="62" spans="3:33" ht="18" customHeight="1">
      <c r="C62" s="323"/>
      <c r="D62" s="1104" t="s">
        <v>1430</v>
      </c>
      <c r="E62" s="1104"/>
      <c r="F62" s="1104"/>
      <c r="G62" s="1104"/>
      <c r="H62" s="1104"/>
      <c r="I62" s="1104"/>
      <c r="J62" s="1104"/>
      <c r="K62" s="1104"/>
      <c r="L62" s="1104"/>
      <c r="M62" s="1104"/>
      <c r="N62" s="1104"/>
      <c r="O62" s="1104"/>
      <c r="P62" s="1104"/>
      <c r="Q62" s="29"/>
      <c r="V62" s="2422"/>
      <c r="W62" s="2422"/>
      <c r="X62" s="2422"/>
      <c r="Y62" s="2422"/>
      <c r="Z62" s="2422"/>
      <c r="AA62" s="2422"/>
      <c r="AB62" s="2422"/>
      <c r="AC62" s="2422"/>
      <c r="AD62" s="2422"/>
      <c r="AE62" s="2422"/>
      <c r="AF62" s="2422"/>
      <c r="AG62" s="2422"/>
    </row>
    <row r="63" spans="3:33" ht="12.75" customHeight="1">
      <c r="C63" s="323"/>
      <c r="D63" s="2405" t="s">
        <v>1496</v>
      </c>
      <c r="E63" s="2405"/>
      <c r="F63" s="2405"/>
      <c r="G63" s="2405"/>
      <c r="H63" s="2405"/>
      <c r="I63" s="2405"/>
      <c r="J63" s="2405"/>
      <c r="K63" s="2405"/>
      <c r="L63" s="2405"/>
      <c r="M63" s="2405"/>
      <c r="N63" s="2405"/>
      <c r="O63" s="2405"/>
      <c r="P63" s="1122"/>
      <c r="Q63" s="29"/>
      <c r="V63" s="2422"/>
      <c r="W63" s="2422"/>
      <c r="X63" s="2422"/>
      <c r="Y63" s="2422"/>
      <c r="Z63" s="2422"/>
      <c r="AA63" s="2422"/>
      <c r="AB63" s="2422"/>
      <c r="AC63" s="2422"/>
      <c r="AD63" s="2422"/>
      <c r="AE63" s="2422"/>
      <c r="AF63" s="2422"/>
      <c r="AG63" s="2422"/>
    </row>
    <row r="64" spans="3:33" ht="36" customHeight="1">
      <c r="C64" s="323"/>
      <c r="D64" s="2405"/>
      <c r="E64" s="2405"/>
      <c r="F64" s="2405"/>
      <c r="G64" s="2405"/>
      <c r="H64" s="2405"/>
      <c r="I64" s="2405"/>
      <c r="J64" s="2405"/>
      <c r="K64" s="2405"/>
      <c r="L64" s="2405"/>
      <c r="M64" s="2405"/>
      <c r="N64" s="2405"/>
      <c r="O64" s="2405"/>
      <c r="P64" s="1122"/>
      <c r="Q64" s="29"/>
    </row>
    <row r="65" spans="3:17" ht="15" customHeight="1">
      <c r="C65" s="323"/>
      <c r="D65" s="1117"/>
      <c r="E65" s="1117"/>
      <c r="F65" s="1117"/>
      <c r="G65" s="1117"/>
      <c r="H65" s="1117"/>
      <c r="I65" s="1117"/>
      <c r="J65" s="1117"/>
      <c r="K65" s="1117"/>
      <c r="L65" s="1117"/>
      <c r="M65" s="1117"/>
      <c r="N65" s="1117"/>
      <c r="O65" s="90"/>
      <c r="P65" s="90"/>
      <c r="Q65" s="29"/>
    </row>
    <row r="66" spans="3:17" ht="17.25" customHeight="1">
      <c r="C66" s="323"/>
      <c r="D66" s="1117"/>
      <c r="E66" s="1117"/>
      <c r="F66" s="1117"/>
      <c r="G66" s="1117"/>
      <c r="H66" s="1117"/>
      <c r="I66" s="1117"/>
      <c r="J66" s="1117"/>
      <c r="K66" s="1117"/>
      <c r="L66" s="1117"/>
      <c r="M66" s="1117"/>
      <c r="N66" s="1117"/>
      <c r="O66" s="90"/>
      <c r="P66" s="90"/>
      <c r="Q66" s="29"/>
    </row>
    <row r="67" spans="3:17" ht="17.25" customHeight="1">
      <c r="C67" s="323"/>
      <c r="D67" s="1117"/>
      <c r="E67" s="1117"/>
      <c r="F67" s="1117"/>
      <c r="G67" s="1117"/>
      <c r="H67" s="1117"/>
      <c r="I67" s="1117"/>
      <c r="J67" s="1117"/>
      <c r="K67" s="1117"/>
      <c r="L67" s="1117"/>
      <c r="M67" s="1117"/>
      <c r="N67" s="1117"/>
      <c r="O67" s="90"/>
      <c r="P67" s="90"/>
      <c r="Q67" s="29"/>
    </row>
    <row r="68" spans="3:17" ht="17.25" customHeight="1" thickBot="1">
      <c r="C68" s="323"/>
      <c r="D68" s="2423"/>
      <c r="E68" s="2423"/>
      <c r="F68" s="2423"/>
      <c r="G68" s="1125"/>
      <c r="H68" s="2423"/>
      <c r="I68" s="2423"/>
      <c r="J68" s="2423"/>
      <c r="K68" s="2423"/>
      <c r="L68" s="1117"/>
      <c r="M68" s="2423"/>
      <c r="N68" s="2423"/>
      <c r="O68" s="1117"/>
      <c r="P68" s="1117"/>
      <c r="Q68" s="29"/>
    </row>
    <row r="69" spans="3:17" ht="32.25" customHeight="1">
      <c r="C69" s="323"/>
      <c r="D69" s="2414" t="s">
        <v>826</v>
      </c>
      <c r="E69" s="2453"/>
      <c r="F69" s="2453"/>
      <c r="G69" s="1125"/>
      <c r="H69" s="2414" t="s">
        <v>827</v>
      </c>
      <c r="I69" s="2414"/>
      <c r="J69" s="2414"/>
      <c r="K69" s="2414"/>
      <c r="L69" s="1123"/>
      <c r="M69" s="2414" t="s">
        <v>271</v>
      </c>
      <c r="N69" s="2414"/>
      <c r="O69" s="1123"/>
      <c r="P69" s="1123"/>
      <c r="Q69" s="29"/>
    </row>
    <row r="70" spans="3:17" ht="16.5" customHeight="1" thickBot="1">
      <c r="C70" s="323"/>
      <c r="D70" s="1125"/>
      <c r="E70" s="1125"/>
      <c r="F70" s="1125"/>
      <c r="G70" s="1125"/>
      <c r="H70" s="1125"/>
      <c r="I70" s="1125"/>
      <c r="J70" s="1125"/>
      <c r="K70" s="1125"/>
      <c r="L70" s="1125"/>
      <c r="M70" s="1125"/>
      <c r="N70" s="1125"/>
      <c r="O70" s="90"/>
      <c r="P70" s="90"/>
      <c r="Q70" s="29"/>
    </row>
    <row r="71" spans="3:17" ht="16.5" customHeight="1" thickBot="1">
      <c r="C71" s="323"/>
      <c r="D71" s="2440" t="s">
        <v>829</v>
      </c>
      <c r="E71" s="2441"/>
      <c r="F71" s="2442"/>
      <c r="G71" s="2449"/>
      <c r="H71" s="2450"/>
      <c r="I71" s="2450"/>
      <c r="J71" s="2451"/>
      <c r="K71" s="2440" t="s">
        <v>831</v>
      </c>
      <c r="L71" s="2441"/>
      <c r="M71" s="2442"/>
      <c r="N71" s="1126"/>
      <c r="O71" s="1127"/>
      <c r="P71" s="1128"/>
      <c r="Q71" s="29"/>
    </row>
    <row r="72" spans="3:17" ht="19.5" customHeight="1" thickBot="1">
      <c r="C72" s="323"/>
      <c r="D72" s="2443" t="s">
        <v>830</v>
      </c>
      <c r="E72" s="2444"/>
      <c r="F72" s="2445"/>
      <c r="G72" s="2446"/>
      <c r="H72" s="2452"/>
      <c r="I72" s="2452"/>
      <c r="J72" s="2447"/>
      <c r="K72" s="2443" t="s">
        <v>542</v>
      </c>
      <c r="L72" s="2444"/>
      <c r="M72" s="2445"/>
      <c r="N72" s="2446"/>
      <c r="O72" s="2447"/>
      <c r="P72" s="1129"/>
      <c r="Q72" s="29"/>
    </row>
    <row r="73" spans="3:17">
      <c r="C73" s="323"/>
      <c r="D73" s="90"/>
      <c r="E73" s="90"/>
      <c r="F73" s="90"/>
      <c r="G73" s="90"/>
      <c r="H73" s="90"/>
      <c r="I73" s="90"/>
      <c r="J73" s="90"/>
      <c r="K73" s="90"/>
      <c r="L73" s="90"/>
      <c r="M73" s="90"/>
      <c r="N73" s="90"/>
      <c r="O73" s="90"/>
      <c r="P73" s="90"/>
      <c r="Q73" s="29"/>
    </row>
    <row r="74" spans="3:17" ht="13" thickBot="1">
      <c r="C74" s="324"/>
      <c r="D74" s="343"/>
      <c r="E74" s="343"/>
      <c r="F74" s="343"/>
      <c r="G74" s="343"/>
      <c r="H74" s="343"/>
      <c r="I74" s="343"/>
      <c r="J74" s="343"/>
      <c r="K74" s="343"/>
      <c r="L74" s="343"/>
      <c r="M74" s="343"/>
      <c r="N74" s="343"/>
      <c r="O74" s="343"/>
      <c r="P74" s="343"/>
      <c r="Q74" s="326"/>
    </row>
    <row r="76" spans="3:17" ht="14.25" customHeight="1"/>
  </sheetData>
  <sheetProtection password="D69D" sheet="1" selectLockedCells="1"/>
  <mergeCells count="60">
    <mergeCell ref="D71:F71"/>
    <mergeCell ref="D72:F72"/>
    <mergeCell ref="G71:J71"/>
    <mergeCell ref="G72:J72"/>
    <mergeCell ref="D68:F68"/>
    <mergeCell ref="D69:F69"/>
    <mergeCell ref="D59:F59"/>
    <mergeCell ref="D61:O61"/>
    <mergeCell ref="D63:O64"/>
    <mergeCell ref="M58:N58"/>
    <mergeCell ref="D57:O57"/>
    <mergeCell ref="K71:M71"/>
    <mergeCell ref="K72:M72"/>
    <mergeCell ref="N72:O72"/>
    <mergeCell ref="H69:K69"/>
    <mergeCell ref="M68:N68"/>
    <mergeCell ref="H68:K68"/>
    <mergeCell ref="M69:N69"/>
    <mergeCell ref="D2:O2"/>
    <mergeCell ref="D3:O3"/>
    <mergeCell ref="D8:E8"/>
    <mergeCell ref="E5:N5"/>
    <mergeCell ref="I7:K7"/>
    <mergeCell ref="F7:H7"/>
    <mergeCell ref="D7:E7"/>
    <mergeCell ref="G8:H8"/>
    <mergeCell ref="I8:K8"/>
    <mergeCell ref="L8:O8"/>
    <mergeCell ref="F10:O10"/>
    <mergeCell ref="D10:E10"/>
    <mergeCell ref="V58:AG63"/>
    <mergeCell ref="H58:K58"/>
    <mergeCell ref="H59:K59"/>
    <mergeCell ref="M59:N59"/>
    <mergeCell ref="D47:O47"/>
    <mergeCell ref="D49:O50"/>
    <mergeCell ref="D52:O52"/>
    <mergeCell ref="T46:AE54"/>
    <mergeCell ref="D27:O28"/>
    <mergeCell ref="D30:O32"/>
    <mergeCell ref="D45:O45"/>
    <mergeCell ref="H42:K42"/>
    <mergeCell ref="D54:O55"/>
    <mergeCell ref="D58:F58"/>
    <mergeCell ref="D34:O35"/>
    <mergeCell ref="F9:H9"/>
    <mergeCell ref="D17:O17"/>
    <mergeCell ref="I9:K9"/>
    <mergeCell ref="H43:K43"/>
    <mergeCell ref="M42:N42"/>
    <mergeCell ref="D42:F42"/>
    <mergeCell ref="D43:F43"/>
    <mergeCell ref="D37:O37"/>
    <mergeCell ref="D39:O39"/>
    <mergeCell ref="L9:O9"/>
    <mergeCell ref="D19:O20"/>
    <mergeCell ref="M43:N43"/>
    <mergeCell ref="D22:O25"/>
    <mergeCell ref="D12:O13"/>
    <mergeCell ref="D9:E9"/>
  </mergeCells>
  <phoneticPr fontId="3" type="noConversion"/>
  <pageMargins left="0.43" right="0.32" top="0.4" bottom="0.41" header="0.3" footer="0.3"/>
  <colBreaks count="1" manualBreakCount="1">
    <brk id="18" max="1048575" man="1"/>
  </colBreaks>
  <drawing r:id="rId1"/>
  <extLst>
    <ext xmlns:mx="http://schemas.microsoft.com/office/mac/excel/2008/main" uri="{64002731-A6B0-56B0-2670-7721B7C09600}">
      <mx:PLV Mode="0" OnePage="0" WScale="10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tint="0.34998626667073579"/>
    <pageSetUpPr fitToPage="1"/>
  </sheetPr>
  <dimension ref="B1:Z57"/>
  <sheetViews>
    <sheetView workbookViewId="0">
      <selection activeCell="D20" sqref="D20:F20"/>
    </sheetView>
  </sheetViews>
  <sheetFormatPr baseColWidth="10" defaultColWidth="9.1640625" defaultRowHeight="12" x14ac:dyDescent="0"/>
  <cols>
    <col min="1" max="1" width="2.83203125" style="20" customWidth="1"/>
    <col min="2" max="2" width="29.5" style="20" customWidth="1"/>
    <col min="3" max="3" width="7.16406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9.1640625" style="20"/>
    <col min="11" max="11" width="22" style="20" customWidth="1"/>
    <col min="12" max="12" width="4.6640625" style="20" customWidth="1"/>
    <col min="13" max="16384" width="9.1640625" style="20"/>
  </cols>
  <sheetData>
    <row r="1" spans="2:12" ht="13" thickBot="1"/>
    <row r="2" spans="2:12" ht="18" thickBot="1">
      <c r="C2" s="2480" t="s">
        <v>1428</v>
      </c>
      <c r="D2" s="2481"/>
      <c r="E2" s="2481"/>
      <c r="F2" s="2481"/>
      <c r="G2" s="2481"/>
      <c r="H2" s="2481"/>
      <c r="I2" s="2481"/>
      <c r="J2" s="2481"/>
      <c r="K2" s="2481"/>
      <c r="L2" s="2482"/>
    </row>
    <row r="3" spans="2:12" ht="24" customHeight="1" thickBot="1">
      <c r="B3" s="975" t="str">
        <f>IF(ISBLANK('1. Classification &amp; Budget'!H5),"",'1. Classification &amp; Budget'!H5)</f>
        <v>Kenya</v>
      </c>
      <c r="C3" s="1567" t="s">
        <v>565</v>
      </c>
      <c r="D3" s="1568"/>
      <c r="E3" s="1568"/>
      <c r="F3" s="1568"/>
      <c r="G3" s="1568"/>
      <c r="H3" s="1568"/>
      <c r="I3" s="1568"/>
      <c r="J3" s="1568"/>
      <c r="K3" s="1568"/>
      <c r="L3" s="1569"/>
    </row>
    <row r="4" spans="2:12" ht="15.75" customHeight="1">
      <c r="C4" s="345"/>
      <c r="D4" s="90"/>
      <c r="E4" s="90"/>
      <c r="F4" s="90"/>
      <c r="G4" s="90"/>
      <c r="H4" s="90"/>
      <c r="I4" s="90"/>
      <c r="J4" s="90"/>
      <c r="K4" s="90"/>
      <c r="L4" s="96"/>
    </row>
    <row r="5" spans="2:12" ht="15">
      <c r="C5" s="345"/>
      <c r="D5" s="337" t="s">
        <v>557</v>
      </c>
      <c r="E5" s="93"/>
      <c r="F5" s="2488"/>
      <c r="G5" s="2488"/>
      <c r="H5" s="337"/>
      <c r="I5" s="337"/>
      <c r="J5" s="337"/>
      <c r="K5" s="337"/>
      <c r="L5" s="96"/>
    </row>
    <row r="6" spans="2:12" ht="15.75" customHeight="1">
      <c r="C6" s="345"/>
      <c r="D6" s="1130" t="str">
        <f>IF(ISBLANK(GrantChoice),"",IF(GrantChoice="PP","Peace Corps Parntership",IF(GrantChoice="SP","SPA",IF(GrantChoice="VA","VAST",IF(GrantChoice="EC","ECPA",IF(GrantChoice="FF","FTF",""))))))</f>
        <v>Peace Corps Parntership</v>
      </c>
      <c r="E6" s="635"/>
      <c r="F6" s="635" t="s">
        <v>558</v>
      </c>
      <c r="G6" s="635"/>
      <c r="H6" s="635"/>
      <c r="I6" s="635"/>
      <c r="J6" s="635"/>
      <c r="K6" s="635"/>
      <c r="L6" s="96"/>
    </row>
    <row r="7" spans="2:12" ht="15">
      <c r="C7" s="345"/>
      <c r="D7" s="79"/>
      <c r="E7" s="79"/>
      <c r="F7" s="79"/>
      <c r="G7" s="79"/>
      <c r="H7" s="79"/>
      <c r="I7" s="79"/>
      <c r="J7" s="211"/>
      <c r="K7" s="79"/>
      <c r="L7" s="96"/>
    </row>
    <row r="8" spans="2:12" ht="13">
      <c r="C8" s="345"/>
      <c r="D8" s="2483" t="s">
        <v>544</v>
      </c>
      <c r="E8" s="2483"/>
      <c r="F8" s="2483"/>
      <c r="G8" s="2484" t="str">
        <f>IF(ISBLANK('1. Classification &amp; Budget'!H14),"",'1. Classification &amp; Budget'!H14)</f>
        <v>Kyanguli Secondary School</v>
      </c>
      <c r="H8" s="2484"/>
      <c r="I8" s="2484"/>
      <c r="J8" s="2484"/>
      <c r="K8" s="2484"/>
      <c r="L8" s="96"/>
    </row>
    <row r="9" spans="2:12" ht="13">
      <c r="C9" s="345"/>
      <c r="D9" s="2485" t="s">
        <v>384</v>
      </c>
      <c r="E9" s="2486"/>
      <c r="F9" s="2486"/>
      <c r="G9" s="968" t="str">
        <f>IF(ISBLANK(GrantChoice),"",GrantChoice)</f>
        <v>PP</v>
      </c>
      <c r="H9" s="968" t="str">
        <f>IF(ISBLANK('1. Classification &amp; Budget'!R7),"",'1. Classification &amp; Budget'!R7)</f>
        <v/>
      </c>
      <c r="I9" s="386">
        <f>IF(ISBLANK('1. Classification &amp; Budget'!S7),"",'1. Classification &amp; Budget'!S7)</f>
        <v>615</v>
      </c>
      <c r="J9" s="386" t="str">
        <f>IF(ISBLANK('1. Classification &amp; Budget'!T7),"",'1. Classification &amp; Budget'!T7)</f>
        <v/>
      </c>
      <c r="K9" s="387"/>
      <c r="L9" s="96"/>
    </row>
    <row r="10" spans="2:12" ht="13">
      <c r="C10" s="345"/>
      <c r="D10" s="2483" t="s">
        <v>545</v>
      </c>
      <c r="E10" s="2483"/>
      <c r="F10" s="2483"/>
      <c r="G10" s="2489" t="str">
        <f>IF(ISBLANK('1. Classification &amp; Budget'!I23),"",'1. Classification &amp; Budget'!I23)</f>
        <v>Peter</v>
      </c>
      <c r="H10" s="2490"/>
      <c r="I10" s="2490" t="str">
        <f>IF(ISBLANK('1. Classification &amp; Budget'!F23),"",'1. Classification &amp; Budget'!F23)</f>
        <v>Hess</v>
      </c>
      <c r="J10" s="2490"/>
      <c r="K10" s="2491"/>
      <c r="L10" s="96"/>
    </row>
    <row r="11" spans="2:12" ht="13">
      <c r="C11" s="345"/>
      <c r="D11" s="2483" t="s">
        <v>14</v>
      </c>
      <c r="E11" s="2483"/>
      <c r="F11" s="2483"/>
      <c r="G11" s="2454">
        <f>IF(ISBLANK('1. Classification &amp; Budget'!P23),"",'1. Classification &amp; Budget'!P23)</f>
        <v>41614</v>
      </c>
      <c r="H11" s="2454"/>
      <c r="I11" s="2454"/>
      <c r="J11" s="2454"/>
      <c r="K11" s="2454"/>
      <c r="L11" s="96"/>
    </row>
    <row r="12" spans="2:12" ht="13">
      <c r="C12" s="345"/>
      <c r="D12" s="385"/>
      <c r="E12" s="327"/>
      <c r="F12" s="327"/>
      <c r="G12" s="327"/>
      <c r="H12" s="327"/>
      <c r="I12" s="327"/>
      <c r="J12" s="327"/>
      <c r="K12" s="327"/>
      <c r="L12" s="96"/>
    </row>
    <row r="13" spans="2:12" ht="13">
      <c r="C13" s="345"/>
      <c r="D13" s="2492" t="s">
        <v>546</v>
      </c>
      <c r="E13" s="2492"/>
      <c r="F13" s="2492"/>
      <c r="G13" s="2492"/>
      <c r="H13" s="2492"/>
      <c r="I13" s="2492"/>
      <c r="J13" s="2492"/>
      <c r="K13" s="2492"/>
      <c r="L13" s="96"/>
    </row>
    <row r="14" spans="2:12" ht="13">
      <c r="C14" s="345"/>
      <c r="D14" s="2483" t="s">
        <v>547</v>
      </c>
      <c r="E14" s="2483"/>
      <c r="F14" s="2483"/>
      <c r="G14" s="2454">
        <f>IF(ISBLANK('1. Classification &amp; Budget'!H18),"",'1. Classification &amp; Budget'!H18)</f>
        <v>41395</v>
      </c>
      <c r="H14" s="2454"/>
      <c r="I14" s="2454"/>
      <c r="J14" s="2454"/>
      <c r="K14" s="2454"/>
      <c r="L14" s="96"/>
    </row>
    <row r="15" spans="2:12" ht="13">
      <c r="C15" s="345"/>
      <c r="D15" s="2485" t="s">
        <v>548</v>
      </c>
      <c r="E15" s="2486"/>
      <c r="F15" s="2487"/>
      <c r="G15" s="2454">
        <f>IF(ISBLANK('1. Classification &amp; Budget'!N18),"",'1. Classification &amp; Budget'!N18)</f>
        <v>41470</v>
      </c>
      <c r="H15" s="2454"/>
      <c r="I15" s="2454"/>
      <c r="J15" s="2454"/>
      <c r="K15" s="2454"/>
      <c r="L15" s="96"/>
    </row>
    <row r="16" spans="2:12" ht="13" thickBot="1">
      <c r="C16" s="345"/>
      <c r="D16" s="79"/>
      <c r="E16" s="79"/>
      <c r="F16" s="79"/>
      <c r="G16" s="79"/>
      <c r="H16" s="79"/>
      <c r="I16" s="79"/>
      <c r="J16" s="79"/>
      <c r="K16" s="79"/>
      <c r="L16" s="96"/>
    </row>
    <row r="17" spans="3:26" ht="14" thickBot="1">
      <c r="C17" s="345"/>
      <c r="D17" s="328" t="s">
        <v>549</v>
      </c>
      <c r="E17" s="329"/>
      <c r="F17" s="329"/>
      <c r="G17" s="329"/>
      <c r="H17" s="329"/>
      <c r="I17" s="329"/>
      <c r="J17" s="329"/>
      <c r="K17" s="330"/>
      <c r="L17" s="96"/>
    </row>
    <row r="18" spans="3:26" ht="27" thickBot="1">
      <c r="C18" s="345"/>
      <c r="D18" s="2455" t="s">
        <v>550</v>
      </c>
      <c r="E18" s="2456"/>
      <c r="F18" s="2457"/>
      <c r="G18" s="333">
        <f>SUM('1. Classification &amp; Budget'!J50:M56)</f>
        <v>825.58139534883708</v>
      </c>
      <c r="H18" s="331" t="s">
        <v>555</v>
      </c>
      <c r="I18" s="332">
        <f>'6. Detailed Budget'!G$21</f>
        <v>86</v>
      </c>
      <c r="J18" s="334">
        <f>I18*G18</f>
        <v>70999.999999999985</v>
      </c>
      <c r="K18" s="335">
        <f>IF(ISERROR(G18/G21),"",G18/G21)</f>
        <v>0.26591760299625467</v>
      </c>
      <c r="L18" s="96"/>
    </row>
    <row r="19" spans="3:26" ht="27" thickBot="1">
      <c r="C19" s="345"/>
      <c r="D19" s="2455" t="s">
        <v>197</v>
      </c>
      <c r="E19" s="2456"/>
      <c r="F19" s="2457"/>
      <c r="G19" s="333">
        <f>SUM('1. Classification &amp; Budget'!H50:I56)</f>
        <v>2279.0697674418607</v>
      </c>
      <c r="H19" s="331" t="s">
        <v>555</v>
      </c>
      <c r="I19" s="332">
        <f>'6. Detailed Budget'!G$21</f>
        <v>86</v>
      </c>
      <c r="J19" s="334">
        <f>I19*G19</f>
        <v>196000.00000000003</v>
      </c>
      <c r="K19" s="335">
        <f>IF(ISERROR(G19/G21),"",G19/G21)</f>
        <v>0.73408239700374545</v>
      </c>
      <c r="L19" s="96"/>
    </row>
    <row r="20" spans="3:26" ht="27" thickBot="1">
      <c r="C20" s="345"/>
      <c r="D20" s="2455" t="s">
        <v>551</v>
      </c>
      <c r="E20" s="2456"/>
      <c r="F20" s="2457"/>
      <c r="G20" s="333">
        <f>SUM('1. Classification &amp; Budget'!N50:Q56)</f>
        <v>0</v>
      </c>
      <c r="H20" s="331" t="s">
        <v>555</v>
      </c>
      <c r="I20" s="332">
        <f>'6. Detailed Budget'!G$21</f>
        <v>86</v>
      </c>
      <c r="J20" s="334">
        <f>I20*G20</f>
        <v>0</v>
      </c>
      <c r="K20" s="335">
        <f>IF(ISERROR(G20/G21),"",G20/G21)</f>
        <v>0</v>
      </c>
      <c r="L20" s="96"/>
    </row>
    <row r="21" spans="3:26" ht="27" thickBot="1">
      <c r="C21" s="345"/>
      <c r="D21" s="2455" t="s">
        <v>552</v>
      </c>
      <c r="E21" s="2456"/>
      <c r="F21" s="2457"/>
      <c r="G21" s="333">
        <f>SUM(G18:G20)</f>
        <v>3104.6511627906975</v>
      </c>
      <c r="H21" s="331" t="s">
        <v>555</v>
      </c>
      <c r="I21" s="332">
        <f>'6. Detailed Budget'!G$21</f>
        <v>86</v>
      </c>
      <c r="J21" s="334">
        <f>SUM(J18:J20)</f>
        <v>267000</v>
      </c>
      <c r="K21" s="336">
        <f>SUM(K18:K20)</f>
        <v>1</v>
      </c>
      <c r="L21" s="96"/>
    </row>
    <row r="22" spans="3:26">
      <c r="C22" s="345"/>
      <c r="D22" s="79"/>
      <c r="E22" s="79"/>
      <c r="F22" s="79"/>
      <c r="G22" s="79"/>
      <c r="H22" s="79"/>
      <c r="I22" s="79"/>
      <c r="J22" s="79"/>
      <c r="K22" s="79"/>
      <c r="L22" s="96"/>
    </row>
    <row r="23" spans="3:26">
      <c r="C23" s="345"/>
      <c r="D23" s="2464"/>
      <c r="E23" s="2464"/>
      <c r="F23" s="2464"/>
      <c r="G23" s="2464"/>
      <c r="H23" s="2464"/>
      <c r="I23" s="2464"/>
      <c r="J23" s="2464"/>
      <c r="K23" s="2464"/>
      <c r="L23" s="96"/>
      <c r="N23" s="28"/>
      <c r="O23" s="28"/>
      <c r="P23" s="28"/>
      <c r="Q23" s="28"/>
      <c r="R23" s="28"/>
      <c r="S23" s="28"/>
      <c r="T23" s="28"/>
      <c r="U23" s="28"/>
      <c r="V23" s="28"/>
      <c r="W23" s="28"/>
      <c r="X23" s="28"/>
    </row>
    <row r="24" spans="3:26" ht="13" thickBot="1">
      <c r="C24" s="345"/>
      <c r="D24" s="79"/>
      <c r="E24" s="79"/>
      <c r="F24" s="79"/>
      <c r="G24" s="79"/>
      <c r="H24" s="79"/>
      <c r="I24" s="79"/>
      <c r="J24" s="79"/>
      <c r="K24" s="79"/>
      <c r="L24" s="96"/>
      <c r="N24" s="595"/>
      <c r="O24" s="28"/>
      <c r="P24" s="28"/>
      <c r="Q24" s="28"/>
      <c r="R24" s="28"/>
      <c r="S24" s="28"/>
      <c r="T24" s="28"/>
      <c r="U24" s="28"/>
      <c r="V24" s="28"/>
      <c r="W24" s="28"/>
      <c r="X24" s="28"/>
    </row>
    <row r="25" spans="3:26" ht="45.75" customHeight="1" thickBot="1">
      <c r="C25" s="345"/>
      <c r="D25" s="2459"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60"/>
      <c r="F25" s="2460"/>
      <c r="G25" s="2460"/>
      <c r="H25" s="2460"/>
      <c r="I25" s="2460"/>
      <c r="J25" s="2460"/>
      <c r="K25" s="2461"/>
      <c r="L25" s="96"/>
      <c r="N25" s="594"/>
      <c r="O25" s="594"/>
      <c r="P25" s="594"/>
      <c r="Q25" s="594"/>
      <c r="R25" s="594"/>
      <c r="S25" s="594"/>
      <c r="T25" s="594"/>
      <c r="U25" s="594"/>
      <c r="V25" s="594"/>
      <c r="W25" s="594"/>
      <c r="X25" s="594"/>
    </row>
    <row r="26" spans="3:26" ht="20.25" customHeight="1" thickBot="1">
      <c r="C26" s="345"/>
      <c r="D26" s="593"/>
      <c r="E26" s="593"/>
      <c r="F26" s="593"/>
      <c r="G26" s="593"/>
      <c r="H26" s="593"/>
      <c r="I26" s="593"/>
      <c r="J26" s="593"/>
      <c r="K26" s="593"/>
      <c r="L26" s="96"/>
      <c r="N26" s="594"/>
      <c r="O26" s="594"/>
      <c r="P26" s="594"/>
      <c r="Q26" s="594"/>
      <c r="R26" s="594"/>
      <c r="S26" s="594"/>
      <c r="T26" s="594"/>
      <c r="U26" s="594"/>
      <c r="V26" s="594"/>
      <c r="W26" s="594"/>
      <c r="X26" s="594"/>
    </row>
    <row r="27" spans="3:26" ht="13">
      <c r="C27" s="345"/>
      <c r="D27" s="2472" t="s">
        <v>1797</v>
      </c>
      <c r="E27" s="2473"/>
      <c r="F27" s="2473"/>
      <c r="G27" s="2473"/>
      <c r="H27" s="2473"/>
      <c r="I27" s="2473"/>
      <c r="J27" s="2473"/>
      <c r="K27" s="2474"/>
      <c r="L27" s="96"/>
      <c r="N27" s="2248"/>
      <c r="O27" s="2248"/>
      <c r="P27" s="2248"/>
      <c r="Q27" s="2248"/>
      <c r="R27" s="2248"/>
      <c r="S27" s="2248"/>
      <c r="T27" s="2248"/>
      <c r="U27" s="2248"/>
      <c r="V27" s="2248"/>
      <c r="W27" s="2248"/>
      <c r="X27" s="2248"/>
      <c r="Y27" s="2248"/>
      <c r="Z27" s="2248"/>
    </row>
    <row r="28" spans="3:26" ht="35.25" customHeight="1">
      <c r="C28" s="345"/>
      <c r="D28" s="2462"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83"/>
      <c r="F28" s="1283"/>
      <c r="G28" s="1283"/>
      <c r="H28" s="1283"/>
      <c r="I28" s="1283"/>
      <c r="J28" s="1283"/>
      <c r="K28" s="2463"/>
      <c r="L28" s="96"/>
      <c r="N28" s="2248"/>
      <c r="O28" s="2248"/>
      <c r="P28" s="2248"/>
      <c r="Q28" s="2248"/>
      <c r="R28" s="2248"/>
      <c r="S28" s="2248"/>
      <c r="T28" s="2248"/>
      <c r="U28" s="2248"/>
      <c r="V28" s="2248"/>
      <c r="W28" s="2248"/>
      <c r="X28" s="2248"/>
      <c r="Y28" s="2248"/>
      <c r="Z28" s="2248"/>
    </row>
    <row r="29" spans="3:26" ht="51.75" customHeight="1" thickBot="1">
      <c r="C29" s="345"/>
      <c r="D29" s="2477" t="s">
        <v>1796</v>
      </c>
      <c r="E29" s="2478"/>
      <c r="F29" s="2478"/>
      <c r="G29" s="2478"/>
      <c r="H29" s="2478"/>
      <c r="I29" s="2478"/>
      <c r="J29" s="2478"/>
      <c r="K29" s="2479"/>
      <c r="L29" s="96"/>
      <c r="N29" s="2248"/>
      <c r="O29" s="2248"/>
      <c r="P29" s="2248"/>
      <c r="Q29" s="2248"/>
      <c r="R29" s="2248"/>
      <c r="S29" s="2248"/>
      <c r="T29" s="2248"/>
      <c r="U29" s="2248"/>
      <c r="V29" s="2248"/>
      <c r="W29" s="2248"/>
      <c r="X29" s="2248"/>
      <c r="Y29" s="2248"/>
      <c r="Z29" s="2248"/>
    </row>
    <row r="30" spans="3:26" ht="39.75" customHeight="1">
      <c r="C30" s="345"/>
      <c r="D30" s="969"/>
      <c r="E30" s="969"/>
      <c r="F30" s="969"/>
      <c r="G30" s="969"/>
      <c r="H30" s="969"/>
      <c r="I30" s="969"/>
      <c r="J30" s="969"/>
      <c r="K30" s="969"/>
      <c r="L30" s="96"/>
      <c r="N30" s="972"/>
      <c r="O30" s="972"/>
      <c r="P30" s="972"/>
      <c r="Q30" s="972"/>
      <c r="R30" s="972"/>
      <c r="S30" s="972"/>
      <c r="T30" s="972"/>
      <c r="U30" s="972"/>
      <c r="V30" s="972"/>
      <c r="W30" s="972"/>
      <c r="X30" s="972"/>
      <c r="Y30" s="972"/>
      <c r="Z30" s="972"/>
    </row>
    <row r="31" spans="3:26" ht="23.25" customHeight="1" thickBot="1">
      <c r="C31" s="345"/>
      <c r="D31" s="2465"/>
      <c r="E31" s="2465"/>
      <c r="F31" s="2465"/>
      <c r="G31" s="79"/>
      <c r="H31" s="2458"/>
      <c r="I31" s="2458"/>
      <c r="J31" s="2458"/>
      <c r="K31" s="2458"/>
      <c r="L31" s="96"/>
      <c r="N31" s="594"/>
      <c r="O31" s="594"/>
      <c r="P31" s="594"/>
      <c r="Q31" s="594"/>
      <c r="R31" s="594"/>
      <c r="S31" s="594"/>
      <c r="T31" s="594"/>
      <c r="U31" s="594"/>
      <c r="V31" s="594"/>
      <c r="W31" s="594"/>
      <c r="X31" s="594"/>
    </row>
    <row r="32" spans="3:26" ht="13">
      <c r="C32" s="345"/>
      <c r="D32" s="2466" t="str">
        <f>IF(ISBLANK('1. Classification &amp; Budget'!H14),"",'1. Classification &amp; Budget'!H14)</f>
        <v>Kyanguli Secondary School</v>
      </c>
      <c r="E32" s="2466"/>
      <c r="F32" s="2466"/>
      <c r="G32" s="385"/>
      <c r="H32" s="2467"/>
      <c r="I32" s="2467"/>
      <c r="J32" s="2467"/>
      <c r="K32" s="2467"/>
      <c r="L32" s="96"/>
      <c r="N32" s="594"/>
      <c r="O32" s="594"/>
      <c r="P32" s="594"/>
      <c r="Q32" s="594"/>
      <c r="R32" s="594"/>
      <c r="S32" s="594"/>
      <c r="T32" s="594"/>
      <c r="U32" s="594"/>
      <c r="V32" s="594"/>
      <c r="W32" s="594"/>
      <c r="X32" s="594"/>
    </row>
    <row r="33" spans="3:24" ht="16.5" customHeight="1">
      <c r="C33" s="345"/>
      <c r="D33" s="2468" t="s">
        <v>556</v>
      </c>
      <c r="E33" s="2468"/>
      <c r="F33" s="2468"/>
      <c r="G33" s="79"/>
      <c r="H33" s="2468" t="s">
        <v>553</v>
      </c>
      <c r="I33" s="2468"/>
      <c r="J33" s="2468"/>
      <c r="K33" s="2468"/>
      <c r="L33" s="96"/>
      <c r="N33" s="594"/>
      <c r="O33" s="594"/>
      <c r="P33" s="594"/>
      <c r="Q33" s="594"/>
      <c r="R33" s="594"/>
      <c r="S33" s="594"/>
      <c r="T33" s="594"/>
      <c r="U33" s="594"/>
      <c r="V33" s="594"/>
      <c r="W33" s="594"/>
      <c r="X33" s="594"/>
    </row>
    <row r="34" spans="3:24" ht="13">
      <c r="C34" s="345"/>
      <c r="D34" s="2475"/>
      <c r="E34" s="2475"/>
      <c r="F34" s="1131" t="s">
        <v>554</v>
      </c>
      <c r="G34" s="385"/>
      <c r="H34" s="2476"/>
      <c r="I34" s="2476"/>
      <c r="J34" s="2476"/>
      <c r="K34" s="1131" t="s">
        <v>554</v>
      </c>
      <c r="L34" s="96"/>
    </row>
    <row r="35" spans="3:24">
      <c r="C35" s="345"/>
      <c r="D35" s="79"/>
      <c r="E35" s="79"/>
      <c r="F35" s="79"/>
      <c r="G35" s="79"/>
      <c r="H35" s="79"/>
      <c r="I35" s="79"/>
      <c r="J35" s="79"/>
      <c r="K35" s="79"/>
      <c r="L35" s="96"/>
      <c r="N35" s="28"/>
      <c r="O35" s="28"/>
      <c r="P35" s="28"/>
      <c r="Q35" s="28"/>
      <c r="R35" s="28"/>
      <c r="S35" s="28"/>
      <c r="T35" s="28"/>
      <c r="U35" s="28"/>
      <c r="V35" s="28"/>
      <c r="W35" s="28"/>
    </row>
    <row r="36" spans="3:24">
      <c r="C36" s="345"/>
      <c r="D36" s="90"/>
      <c r="E36" s="90"/>
      <c r="F36" s="90"/>
      <c r="G36" s="90"/>
      <c r="H36" s="90"/>
      <c r="I36" s="90"/>
      <c r="J36" s="90"/>
      <c r="K36" s="90"/>
      <c r="L36" s="96"/>
      <c r="N36" s="28"/>
      <c r="O36" s="28"/>
      <c r="P36" s="28"/>
      <c r="Q36" s="28"/>
      <c r="R36" s="28"/>
      <c r="S36" s="28"/>
      <c r="T36" s="28"/>
      <c r="U36" s="28"/>
      <c r="V36" s="28"/>
      <c r="W36" s="28"/>
    </row>
    <row r="37" spans="3:24" ht="21.75" customHeight="1" thickBot="1">
      <c r="C37" s="345"/>
      <c r="D37" s="2471"/>
      <c r="E37" s="2471"/>
      <c r="F37" s="2471"/>
      <c r="G37" s="90"/>
      <c r="H37" s="90"/>
      <c r="I37" s="90"/>
      <c r="J37" s="90"/>
      <c r="K37" s="90"/>
      <c r="L37" s="96"/>
      <c r="N37" s="28"/>
      <c r="O37" s="28"/>
      <c r="P37" s="28"/>
      <c r="Q37" s="28"/>
      <c r="R37" s="28"/>
      <c r="S37" s="28"/>
      <c r="T37" s="28"/>
      <c r="U37" s="28"/>
      <c r="V37" s="28"/>
      <c r="W37" s="28"/>
    </row>
    <row r="38" spans="3:24">
      <c r="C38" s="345"/>
      <c r="D38" s="2469" t="s">
        <v>543</v>
      </c>
      <c r="E38" s="2470"/>
      <c r="F38" s="2470"/>
      <c r="G38" s="90"/>
      <c r="H38" s="90"/>
      <c r="I38" s="90"/>
      <c r="J38" s="90"/>
      <c r="K38" s="90"/>
      <c r="L38" s="96"/>
      <c r="N38" s="28"/>
      <c r="O38" s="28"/>
      <c r="P38" s="28"/>
      <c r="Q38" s="28"/>
      <c r="R38" s="28"/>
      <c r="S38" s="28"/>
      <c r="T38" s="28"/>
      <c r="U38" s="28"/>
      <c r="V38" s="28"/>
      <c r="W38" s="28"/>
    </row>
    <row r="39" spans="3:24">
      <c r="C39" s="345"/>
      <c r="D39" s="93"/>
      <c r="E39" s="93"/>
      <c r="F39" s="1131" t="s">
        <v>554</v>
      </c>
      <c r="G39" s="90"/>
      <c r="H39" s="90"/>
      <c r="I39" s="90"/>
      <c r="J39" s="90"/>
      <c r="K39" s="90"/>
      <c r="L39" s="96"/>
      <c r="N39" s="28"/>
      <c r="O39" s="28"/>
      <c r="P39" s="28"/>
      <c r="Q39" s="28"/>
      <c r="R39" s="28"/>
      <c r="S39" s="28"/>
      <c r="T39" s="28"/>
      <c r="U39" s="28"/>
      <c r="V39" s="28"/>
      <c r="W39" s="28"/>
    </row>
    <row r="40" spans="3:24" ht="13" thickBot="1">
      <c r="C40" s="344"/>
      <c r="D40" s="343"/>
      <c r="E40" s="343"/>
      <c r="F40" s="343"/>
      <c r="G40" s="343"/>
      <c r="H40" s="343"/>
      <c r="I40" s="343"/>
      <c r="J40" s="343"/>
      <c r="K40" s="343"/>
      <c r="L40" s="342"/>
      <c r="N40" s="595"/>
      <c r="O40" s="28"/>
      <c r="P40" s="28"/>
      <c r="Q40" s="28"/>
      <c r="R40" s="28"/>
      <c r="S40" s="28"/>
      <c r="T40" s="28"/>
      <c r="U40" s="28"/>
      <c r="V40" s="28"/>
      <c r="W40" s="28"/>
    </row>
    <row r="41" spans="3:24" ht="12.75" customHeight="1">
      <c r="N41" s="594"/>
      <c r="O41" s="596"/>
      <c r="P41" s="596"/>
      <c r="Q41" s="596"/>
      <c r="R41" s="596"/>
      <c r="S41" s="596"/>
      <c r="T41" s="596"/>
      <c r="U41" s="596"/>
      <c r="V41" s="596"/>
      <c r="W41" s="596"/>
    </row>
    <row r="42" spans="3:24">
      <c r="N42" s="596"/>
      <c r="O42" s="596"/>
      <c r="P42" s="596"/>
      <c r="Q42" s="596"/>
      <c r="R42" s="596"/>
      <c r="S42" s="596"/>
      <c r="T42" s="596"/>
      <c r="U42" s="596"/>
      <c r="V42" s="596"/>
      <c r="W42" s="596"/>
    </row>
    <row r="43" spans="3:24">
      <c r="C43" s="28"/>
      <c r="D43" s="28"/>
      <c r="E43" s="28"/>
      <c r="F43" s="28"/>
      <c r="G43" s="28"/>
      <c r="H43" s="28"/>
      <c r="I43" s="28"/>
      <c r="J43" s="28"/>
      <c r="K43" s="28"/>
      <c r="N43" s="596"/>
      <c r="O43" s="596"/>
      <c r="P43" s="596"/>
      <c r="Q43" s="596"/>
      <c r="R43" s="596"/>
      <c r="S43" s="596"/>
      <c r="T43" s="596"/>
      <c r="U43" s="596"/>
      <c r="V43" s="596"/>
      <c r="W43" s="596"/>
    </row>
    <row r="44" spans="3:24">
      <c r="C44" s="28"/>
      <c r="D44" s="28"/>
      <c r="E44" s="28"/>
      <c r="F44" s="28"/>
      <c r="G44" s="28"/>
      <c r="H44" s="28"/>
      <c r="I44" s="28"/>
      <c r="J44" s="28"/>
      <c r="K44" s="28"/>
      <c r="N44" s="596"/>
      <c r="O44" s="596"/>
      <c r="P44" s="596"/>
      <c r="Q44" s="596"/>
      <c r="R44" s="596"/>
      <c r="S44" s="596"/>
      <c r="T44" s="596"/>
      <c r="U44" s="596"/>
      <c r="V44" s="596"/>
      <c r="W44" s="596"/>
    </row>
    <row r="45" spans="3:24">
      <c r="C45" s="594"/>
      <c r="D45" s="596"/>
      <c r="E45" s="596"/>
      <c r="F45" s="596"/>
      <c r="G45" s="596"/>
      <c r="H45" s="596"/>
      <c r="I45" s="596"/>
      <c r="J45" s="596"/>
      <c r="K45" s="596"/>
      <c r="N45" s="596"/>
      <c r="O45" s="596"/>
      <c r="P45" s="596"/>
      <c r="Q45" s="596"/>
      <c r="R45" s="596"/>
      <c r="S45" s="596"/>
      <c r="T45" s="596"/>
      <c r="U45" s="596"/>
      <c r="V45" s="596"/>
      <c r="W45" s="596"/>
    </row>
    <row r="46" spans="3:24">
      <c r="C46" s="596"/>
      <c r="D46" s="596"/>
      <c r="E46" s="596"/>
      <c r="F46" s="596"/>
      <c r="G46" s="596"/>
      <c r="H46" s="596"/>
      <c r="I46" s="596"/>
      <c r="J46" s="596"/>
      <c r="K46" s="596"/>
      <c r="N46" s="596"/>
      <c r="O46" s="596"/>
      <c r="P46" s="596"/>
      <c r="Q46" s="596"/>
      <c r="R46" s="596"/>
      <c r="S46" s="596"/>
      <c r="T46" s="596"/>
      <c r="U46" s="596"/>
      <c r="V46" s="596"/>
      <c r="W46" s="596"/>
    </row>
    <row r="47" spans="3:24">
      <c r="C47" s="596"/>
      <c r="D47" s="596"/>
      <c r="E47" s="596"/>
      <c r="F47" s="596"/>
      <c r="G47" s="596"/>
      <c r="H47" s="596"/>
      <c r="I47" s="596"/>
      <c r="J47" s="596"/>
      <c r="K47" s="596"/>
      <c r="N47" s="596"/>
      <c r="O47" s="596"/>
      <c r="P47" s="596"/>
      <c r="Q47" s="596"/>
      <c r="R47" s="596"/>
      <c r="S47" s="596"/>
      <c r="T47" s="596"/>
      <c r="U47" s="596"/>
      <c r="V47" s="596"/>
      <c r="W47" s="596"/>
    </row>
    <row r="48" spans="3:24">
      <c r="C48" s="596"/>
      <c r="D48" s="596"/>
      <c r="E48" s="596"/>
      <c r="F48" s="596"/>
      <c r="G48" s="596"/>
      <c r="H48" s="596"/>
      <c r="I48" s="596"/>
      <c r="J48" s="596"/>
      <c r="K48" s="596"/>
      <c r="N48" s="596"/>
      <c r="O48" s="596"/>
      <c r="P48" s="596"/>
      <c r="Q48" s="596"/>
      <c r="R48" s="596"/>
      <c r="S48" s="596"/>
      <c r="T48" s="596"/>
      <c r="U48" s="596"/>
      <c r="V48" s="596"/>
      <c r="W48" s="596"/>
    </row>
    <row r="49" spans="3:23">
      <c r="C49" s="596"/>
      <c r="D49" s="596"/>
      <c r="E49" s="596"/>
      <c r="F49" s="596"/>
      <c r="G49" s="596"/>
      <c r="H49" s="596"/>
      <c r="I49" s="596"/>
      <c r="J49" s="596"/>
      <c r="K49" s="596"/>
      <c r="N49" s="596"/>
      <c r="O49" s="596"/>
      <c r="P49" s="596"/>
      <c r="Q49" s="596"/>
      <c r="R49" s="596"/>
      <c r="S49" s="596"/>
      <c r="T49" s="596"/>
      <c r="U49" s="596"/>
      <c r="V49" s="596"/>
      <c r="W49" s="596"/>
    </row>
    <row r="50" spans="3:23">
      <c r="C50" s="596"/>
      <c r="D50" s="596"/>
      <c r="E50" s="596"/>
      <c r="F50" s="596"/>
      <c r="G50" s="596"/>
      <c r="H50" s="596"/>
      <c r="I50" s="596"/>
      <c r="J50" s="596"/>
      <c r="K50" s="596"/>
      <c r="N50" s="596"/>
      <c r="O50" s="596"/>
      <c r="P50" s="596"/>
      <c r="Q50" s="596"/>
      <c r="R50" s="596"/>
      <c r="S50" s="596"/>
      <c r="T50" s="596"/>
      <c r="U50" s="596"/>
      <c r="V50" s="596"/>
      <c r="W50" s="596"/>
    </row>
    <row r="51" spans="3:23">
      <c r="C51" s="596"/>
      <c r="D51" s="596"/>
      <c r="E51" s="596"/>
      <c r="F51" s="596"/>
      <c r="G51" s="596"/>
      <c r="H51" s="596"/>
      <c r="I51" s="596"/>
      <c r="J51" s="596"/>
      <c r="K51" s="596"/>
      <c r="N51" s="596"/>
      <c r="O51" s="596"/>
      <c r="P51" s="596"/>
      <c r="Q51" s="596"/>
      <c r="R51" s="596"/>
      <c r="S51" s="596"/>
      <c r="T51" s="596"/>
      <c r="U51" s="596"/>
      <c r="V51" s="596"/>
      <c r="W51" s="596"/>
    </row>
    <row r="52" spans="3:23">
      <c r="C52" s="596"/>
      <c r="D52" s="596"/>
      <c r="E52" s="596"/>
      <c r="F52" s="596"/>
      <c r="G52" s="596"/>
      <c r="H52" s="596"/>
      <c r="I52" s="596"/>
      <c r="J52" s="596"/>
      <c r="K52" s="596"/>
    </row>
    <row r="53" spans="3:23">
      <c r="C53" s="28"/>
      <c r="D53" s="28"/>
      <c r="E53" s="28"/>
      <c r="F53" s="28"/>
      <c r="G53" s="28"/>
      <c r="H53" s="28"/>
      <c r="I53" s="28"/>
      <c r="J53" s="28"/>
      <c r="K53" s="28"/>
    </row>
    <row r="54" spans="3:23">
      <c r="C54" s="28"/>
      <c r="D54" s="28"/>
      <c r="E54" s="28"/>
      <c r="F54" s="28"/>
      <c r="G54" s="597"/>
      <c r="H54" s="595"/>
      <c r="I54" s="595"/>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C2:L2"/>
    <mergeCell ref="C3:L3"/>
    <mergeCell ref="D8:F8"/>
    <mergeCell ref="G8:K8"/>
    <mergeCell ref="D19:F19"/>
    <mergeCell ref="D10:F10"/>
    <mergeCell ref="G14:K14"/>
    <mergeCell ref="D15:F15"/>
    <mergeCell ref="G11:K11"/>
    <mergeCell ref="D11:F11"/>
    <mergeCell ref="F5:G5"/>
    <mergeCell ref="D9:F9"/>
    <mergeCell ref="G10:H10"/>
    <mergeCell ref="I10:K10"/>
    <mergeCell ref="D13:K13"/>
    <mergeCell ref="D14:F14"/>
    <mergeCell ref="D32:F32"/>
    <mergeCell ref="H32:K32"/>
    <mergeCell ref="H33:K33"/>
    <mergeCell ref="N27:Z29"/>
    <mergeCell ref="D38:F38"/>
    <mergeCell ref="D37:F37"/>
    <mergeCell ref="D27:K27"/>
    <mergeCell ref="D34:E34"/>
    <mergeCell ref="H34:J34"/>
    <mergeCell ref="D29:K29"/>
    <mergeCell ref="D33:F33"/>
    <mergeCell ref="G15:K15"/>
    <mergeCell ref="D18:F18"/>
    <mergeCell ref="H31:K31"/>
    <mergeCell ref="D20:F20"/>
    <mergeCell ref="D21:F21"/>
    <mergeCell ref="D25:K25"/>
    <mergeCell ref="D28:K28"/>
    <mergeCell ref="D23:K23"/>
    <mergeCell ref="D31:F31"/>
  </mergeCells>
  <phoneticPr fontId="3" type="noConversion"/>
  <conditionalFormatting sqref="D32:F33 G14:K15 G8:K11">
    <cfRule type="cellIs" dxfId="3" priority="1" stopIfTrue="1" operator="equal">
      <formula>0</formula>
    </cfRule>
  </conditionalFormatting>
  <pageMargins left="0.37" right="0.27" top="0.75" bottom="0.75" header="0.3" footer="0.3"/>
  <drawing r:id="rId1"/>
  <extLst>
    <ext xmlns:mx="http://schemas.microsoft.com/office/mac/excel/2008/main" uri="{64002731-A6B0-56B0-2670-7721B7C09600}">
      <mx:PLV Mode="0" OnePage="0" WScale="10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tint="0.34998626667073579"/>
    <pageSetUpPr autoPageBreaks="0" fitToPage="1"/>
  </sheetPr>
  <dimension ref="B1:T19"/>
  <sheetViews>
    <sheetView zoomScaleSheetLayoutView="80" workbookViewId="0">
      <selection activeCell="C2" sqref="C2:I2"/>
    </sheetView>
  </sheetViews>
  <sheetFormatPr baseColWidth="10" defaultColWidth="9.1640625" defaultRowHeight="12" x14ac:dyDescent="0"/>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480" t="s">
        <v>1428</v>
      </c>
      <c r="D2" s="2481"/>
      <c r="E2" s="2481"/>
      <c r="F2" s="2481"/>
      <c r="G2" s="2481"/>
      <c r="H2" s="2481"/>
      <c r="I2" s="2482"/>
      <c r="J2" s="91"/>
      <c r="K2" s="91"/>
      <c r="L2" s="91"/>
      <c r="M2" s="91"/>
      <c r="N2" s="91"/>
      <c r="O2" s="91"/>
      <c r="P2" s="91"/>
      <c r="Q2" s="91"/>
      <c r="R2" s="91"/>
      <c r="S2" s="91"/>
      <c r="T2" s="97"/>
    </row>
    <row r="3" spans="2:20" ht="21" customHeight="1" thickBot="1">
      <c r="B3" s="90"/>
      <c r="C3" s="1567" t="s">
        <v>566</v>
      </c>
      <c r="D3" s="1568"/>
      <c r="E3" s="1568"/>
      <c r="F3" s="1568"/>
      <c r="G3" s="1568"/>
      <c r="H3" s="1568"/>
      <c r="I3" s="1569"/>
      <c r="J3" s="346"/>
      <c r="K3" s="346"/>
      <c r="L3" s="346"/>
      <c r="M3" s="346"/>
      <c r="N3" s="346"/>
      <c r="O3" s="346"/>
      <c r="P3" s="346"/>
      <c r="Q3" s="346"/>
      <c r="R3" s="346"/>
      <c r="S3" s="90"/>
      <c r="T3" s="97"/>
    </row>
    <row r="4" spans="2:20" ht="69" customHeight="1">
      <c r="C4" s="345"/>
      <c r="D4" s="2494" t="s">
        <v>1497</v>
      </c>
      <c r="E4" s="2494"/>
      <c r="F4" s="2494"/>
      <c r="G4" s="2494"/>
      <c r="H4" s="2494"/>
      <c r="I4" s="96"/>
    </row>
    <row r="5" spans="2:20">
      <c r="C5" s="345"/>
      <c r="D5" s="90"/>
      <c r="E5" s="90"/>
      <c r="F5" s="90"/>
      <c r="G5" s="90"/>
      <c r="H5" s="90"/>
      <c r="I5" s="96"/>
    </row>
    <row r="6" spans="2:20" ht="85.5" customHeight="1">
      <c r="C6" s="345"/>
      <c r="D6" s="2494" t="s">
        <v>1501</v>
      </c>
      <c r="E6" s="2494"/>
      <c r="F6" s="2494"/>
      <c r="G6" s="2494"/>
      <c r="H6" s="2494"/>
      <c r="I6" s="96"/>
    </row>
    <row r="7" spans="2:20">
      <c r="C7" s="345"/>
      <c r="D7" s="90"/>
      <c r="E7" s="90"/>
      <c r="F7" s="90"/>
      <c r="G7" s="90"/>
      <c r="H7" s="90"/>
      <c r="I7" s="96"/>
    </row>
    <row r="8" spans="2:20" ht="192" customHeight="1">
      <c r="C8" s="345"/>
      <c r="D8" s="2495" t="s">
        <v>1865</v>
      </c>
      <c r="E8" s="2496"/>
      <c r="F8" s="2496"/>
      <c r="G8" s="2496"/>
      <c r="H8" s="2496"/>
      <c r="I8" s="96"/>
    </row>
    <row r="9" spans="2:20">
      <c r="C9" s="345"/>
      <c r="D9" s="90"/>
      <c r="E9" s="90"/>
      <c r="F9" s="90"/>
      <c r="G9" s="90"/>
      <c r="H9" s="90"/>
      <c r="I9" s="96"/>
    </row>
    <row r="10" spans="2:20">
      <c r="C10" s="345"/>
      <c r="D10" s="90"/>
      <c r="E10" s="90"/>
      <c r="F10" s="90"/>
      <c r="G10" s="90"/>
      <c r="H10" s="90"/>
      <c r="I10" s="96"/>
    </row>
    <row r="11" spans="2:20" ht="13">
      <c r="C11" s="345"/>
      <c r="D11" s="1172" t="str">
        <f>IF(ISBLANK('1. Classification &amp; Budget'!I23),"",'1. Classification &amp; Budget'!I23)</f>
        <v>Peter</v>
      </c>
      <c r="E11" s="1173" t="str">
        <f>IF(ISBLANK('1. Classification &amp; Budget'!F23),"",'1. Classification &amp; Budget'!F23)</f>
        <v>Hess</v>
      </c>
      <c r="F11" s="90"/>
      <c r="G11" s="2497"/>
      <c r="H11" s="2497"/>
      <c r="I11" s="96"/>
    </row>
    <row r="12" spans="2:20">
      <c r="C12" s="345"/>
      <c r="D12" s="1155" t="s">
        <v>564</v>
      </c>
      <c r="E12" s="90"/>
      <c r="F12" s="90"/>
      <c r="G12" s="1155"/>
      <c r="H12" s="1154"/>
      <c r="I12" s="96"/>
    </row>
    <row r="13" spans="2:20">
      <c r="C13" s="345"/>
      <c r="D13" s="90"/>
      <c r="E13" s="90"/>
      <c r="F13" s="90"/>
      <c r="G13" s="90"/>
      <c r="H13" s="1154"/>
      <c r="I13" s="96"/>
    </row>
    <row r="14" spans="2:20" ht="13">
      <c r="C14" s="345"/>
      <c r="D14" s="2498"/>
      <c r="E14" s="2498"/>
      <c r="F14" s="90"/>
      <c r="G14" s="2497"/>
      <c r="H14" s="2497"/>
      <c r="I14" s="96"/>
    </row>
    <row r="15" spans="2:20">
      <c r="C15" s="345"/>
      <c r="D15" s="1155" t="s">
        <v>563</v>
      </c>
      <c r="E15" s="90"/>
      <c r="F15" s="90"/>
      <c r="G15" s="1155"/>
      <c r="H15" s="90"/>
      <c r="I15" s="96"/>
    </row>
    <row r="16" spans="2:20">
      <c r="C16" s="345"/>
      <c r="D16" s="90"/>
      <c r="E16" s="90"/>
      <c r="F16" s="90"/>
      <c r="G16" s="90"/>
      <c r="H16" s="90"/>
      <c r="I16" s="96"/>
    </row>
    <row r="17" spans="3:9" ht="13">
      <c r="C17" s="345"/>
      <c r="D17" s="2493"/>
      <c r="E17" s="2493"/>
      <c r="F17" s="90"/>
      <c r="G17" s="90"/>
      <c r="H17" s="90"/>
      <c r="I17" s="96"/>
    </row>
    <row r="18" spans="3:9">
      <c r="C18" s="345"/>
      <c r="D18" s="1155" t="s">
        <v>271</v>
      </c>
      <c r="E18" s="90"/>
      <c r="F18" s="90"/>
      <c r="G18" s="90"/>
      <c r="H18" s="90"/>
      <c r="I18" s="96"/>
    </row>
    <row r="19" spans="3:9" ht="13" thickBot="1">
      <c r="C19" s="344"/>
      <c r="D19" s="343"/>
      <c r="E19" s="343"/>
      <c r="F19" s="343"/>
      <c r="G19" s="343"/>
      <c r="H19" s="343"/>
      <c r="I19" s="342"/>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phoneticPr fontId="3" type="noConversion"/>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drawing r:id="rId1"/>
  <extLst>
    <ext xmlns:mx="http://schemas.microsoft.com/office/mac/excel/2008/main" uri="{64002731-A6B0-56B0-2670-7721B7C09600}">
      <mx:PLV Mode="0" OnePage="0" WScale="10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1" tint="0.14999847407452621"/>
  </sheetPr>
  <dimension ref="B4:M29"/>
  <sheetViews>
    <sheetView showGridLines="0" showRowColHeaders="0" workbookViewId="0">
      <selection activeCell="H23" sqref="H23:L23"/>
    </sheetView>
  </sheetViews>
  <sheetFormatPr baseColWidth="10" defaultColWidth="8.83203125" defaultRowHeight="12" x14ac:dyDescent="0"/>
  <cols>
    <col min="7" max="7" width="10.83203125" customWidth="1"/>
  </cols>
  <sheetData>
    <row r="4" spans="2:13" ht="13" thickBot="1"/>
    <row r="5" spans="2:13" ht="15.75" customHeight="1" thickBot="1">
      <c r="B5" s="1132"/>
      <c r="C5" s="1133"/>
      <c r="D5" s="1133"/>
      <c r="E5" s="1133"/>
      <c r="F5" s="1133"/>
      <c r="G5" s="1133"/>
      <c r="H5" s="1133"/>
      <c r="I5" s="1133"/>
      <c r="J5" s="1133"/>
      <c r="K5" s="1133"/>
      <c r="L5" s="1133"/>
      <c r="M5" s="1134"/>
    </row>
    <row r="6" spans="2:13" ht="38.25" customHeight="1" thickBot="1">
      <c r="B6" s="1135"/>
      <c r="C6" s="2499" t="s">
        <v>375</v>
      </c>
      <c r="D6" s="2500"/>
      <c r="E6" s="2500"/>
      <c r="F6" s="2500"/>
      <c r="G6" s="2500"/>
      <c r="H6" s="2500"/>
      <c r="I6" s="2500"/>
      <c r="J6" s="2500"/>
      <c r="K6" s="2500"/>
      <c r="L6" s="2501"/>
      <c r="M6" s="1136"/>
    </row>
    <row r="7" spans="2:13">
      <c r="B7" s="1135"/>
      <c r="C7" s="381"/>
      <c r="D7" s="381"/>
      <c r="E7" s="381"/>
      <c r="F7" s="381"/>
      <c r="G7" s="381"/>
      <c r="H7" s="381"/>
      <c r="I7" s="381"/>
      <c r="J7" s="381"/>
      <c r="K7" s="381"/>
      <c r="L7" s="381"/>
      <c r="M7" s="1136"/>
    </row>
    <row r="8" spans="2:13">
      <c r="B8" s="1135"/>
      <c r="C8" s="381"/>
      <c r="D8" s="381"/>
      <c r="E8" s="381"/>
      <c r="F8" s="1137"/>
      <c r="G8" s="1137"/>
      <c r="H8" s="1137"/>
      <c r="I8" s="1137"/>
      <c r="J8" s="381"/>
      <c r="K8" s="381"/>
      <c r="L8" s="381"/>
      <c r="M8" s="1136"/>
    </row>
    <row r="9" spans="2:13">
      <c r="B9" s="1135"/>
      <c r="C9" s="381"/>
      <c r="D9" s="381"/>
      <c r="E9" s="381"/>
      <c r="F9" s="1137"/>
      <c r="G9" s="1137"/>
      <c r="H9" s="1137"/>
      <c r="I9" s="1137"/>
      <c r="J9" s="381"/>
      <c r="K9" s="381"/>
      <c r="L9" s="381"/>
      <c r="M9" s="1136"/>
    </row>
    <row r="10" spans="2:13">
      <c r="B10" s="1135"/>
      <c r="C10" s="381"/>
      <c r="D10" s="381"/>
      <c r="E10" s="381"/>
      <c r="F10" s="1137"/>
      <c r="G10" s="1137"/>
      <c r="H10" s="1137"/>
      <c r="I10" s="1137"/>
      <c r="J10" s="381"/>
      <c r="K10" s="381"/>
      <c r="L10" s="381"/>
      <c r="M10" s="1136"/>
    </row>
    <row r="11" spans="2:13">
      <c r="B11" s="1135"/>
      <c r="C11" s="381"/>
      <c r="D11" s="381"/>
      <c r="E11" s="381"/>
      <c r="F11" s="1137"/>
      <c r="G11" s="1137"/>
      <c r="H11" s="1137"/>
      <c r="I11" s="1137"/>
      <c r="J11" s="381"/>
      <c r="K11" s="381"/>
      <c r="L11" s="381"/>
      <c r="M11" s="1136"/>
    </row>
    <row r="12" spans="2:13">
      <c r="B12" s="1135"/>
      <c r="C12" s="381"/>
      <c r="D12" s="381"/>
      <c r="E12" s="381"/>
      <c r="F12" s="1137"/>
      <c r="G12" s="1137"/>
      <c r="H12" s="1137"/>
      <c r="I12" s="1137"/>
      <c r="J12" s="381"/>
      <c r="K12" s="381"/>
      <c r="L12" s="381"/>
      <c r="M12" s="1136"/>
    </row>
    <row r="13" spans="2:13">
      <c r="B13" s="1135"/>
      <c r="C13" s="381"/>
      <c r="D13" s="381"/>
      <c r="E13" s="381"/>
      <c r="F13" s="1137"/>
      <c r="G13" s="1137"/>
      <c r="H13" s="1137"/>
      <c r="I13" s="1137"/>
      <c r="J13" s="381"/>
      <c r="K13" s="381"/>
      <c r="L13" s="381"/>
      <c r="M13" s="1136"/>
    </row>
    <row r="14" spans="2:13">
      <c r="B14" s="1135"/>
      <c r="C14" s="381"/>
      <c r="D14" s="381"/>
      <c r="E14" s="381"/>
      <c r="F14" s="1137"/>
      <c r="G14" s="1137"/>
      <c r="H14" s="1137"/>
      <c r="I14" s="1137"/>
      <c r="J14" s="381"/>
      <c r="K14" s="381"/>
      <c r="L14" s="381"/>
      <c r="M14" s="1136"/>
    </row>
    <row r="15" spans="2:13">
      <c r="B15" s="1135"/>
      <c r="C15" s="381"/>
      <c r="D15" s="381"/>
      <c r="E15" s="381"/>
      <c r="F15" s="1137"/>
      <c r="G15" s="1137"/>
      <c r="H15" s="1137"/>
      <c r="I15" s="1137"/>
      <c r="J15" s="381"/>
      <c r="K15" s="381"/>
      <c r="L15" s="381"/>
      <c r="M15" s="1136"/>
    </row>
    <row r="16" spans="2:13">
      <c r="B16" s="1135"/>
      <c r="C16" s="381"/>
      <c r="D16" s="381"/>
      <c r="E16" s="381"/>
      <c r="F16" s="1137"/>
      <c r="G16" s="1137"/>
      <c r="H16" s="1137"/>
      <c r="I16" s="1137"/>
      <c r="J16" s="381"/>
      <c r="K16" s="381"/>
      <c r="L16" s="381"/>
      <c r="M16" s="1136"/>
    </row>
    <row r="17" spans="2:13">
      <c r="B17" s="1135"/>
      <c r="C17" s="381"/>
      <c r="D17" s="381"/>
      <c r="E17" s="381"/>
      <c r="F17" s="1137"/>
      <c r="G17" s="1137"/>
      <c r="H17" s="1137"/>
      <c r="I17" s="1137"/>
      <c r="J17" s="381"/>
      <c r="K17" s="381"/>
      <c r="L17" s="381"/>
      <c r="M17" s="1136"/>
    </row>
    <row r="18" spans="2:13">
      <c r="B18" s="1135"/>
      <c r="C18" s="381"/>
      <c r="D18" s="381"/>
      <c r="E18" s="381"/>
      <c r="F18" s="1137"/>
      <c r="G18" s="1137"/>
      <c r="H18" s="1137"/>
      <c r="I18" s="1137"/>
      <c r="J18" s="381"/>
      <c r="K18" s="381"/>
      <c r="L18" s="381"/>
      <c r="M18" s="1136"/>
    </row>
    <row r="19" spans="2:13">
      <c r="B19" s="1135"/>
      <c r="C19" s="381"/>
      <c r="D19" s="381"/>
      <c r="E19" s="381"/>
      <c r="F19" s="1137"/>
      <c r="G19" s="1137"/>
      <c r="H19" s="1137"/>
      <c r="I19" s="1137"/>
      <c r="J19" s="381"/>
      <c r="K19" s="381"/>
      <c r="L19" s="381"/>
      <c r="M19" s="1136"/>
    </row>
    <row r="20" spans="2:13">
      <c r="B20" s="1135"/>
      <c r="C20" s="381"/>
      <c r="D20" s="381"/>
      <c r="E20" s="381"/>
      <c r="F20" s="1137"/>
      <c r="G20" s="1137"/>
      <c r="H20" s="1137"/>
      <c r="I20" s="1137"/>
      <c r="J20" s="381"/>
      <c r="K20" s="381"/>
      <c r="L20" s="381"/>
      <c r="M20" s="1136"/>
    </row>
    <row r="21" spans="2:13">
      <c r="B21" s="1147"/>
      <c r="C21" s="1148"/>
      <c r="D21" s="1148"/>
      <c r="E21" s="1148"/>
      <c r="F21" s="1149"/>
      <c r="G21" s="1149"/>
      <c r="H21" s="1149"/>
      <c r="I21" s="1149"/>
      <c r="J21" s="1148"/>
      <c r="K21" s="1148"/>
      <c r="L21" s="1148"/>
      <c r="M21" s="1150"/>
    </row>
    <row r="22" spans="2:13" ht="13" thickBot="1">
      <c r="B22" s="1147"/>
      <c r="C22" s="1148"/>
      <c r="D22" s="1148"/>
      <c r="E22" s="1148"/>
      <c r="F22" s="1149"/>
      <c r="G22" s="1148"/>
      <c r="H22" s="1148"/>
      <c r="I22" s="1148"/>
      <c r="J22" s="1148"/>
      <c r="K22" s="1148"/>
      <c r="L22" s="1148"/>
      <c r="M22" s="1150"/>
    </row>
    <row r="23" spans="2:13" ht="27.75" customHeight="1" thickBot="1">
      <c r="B23" s="1147"/>
      <c r="C23" s="2502" t="s">
        <v>376</v>
      </c>
      <c r="D23" s="2503"/>
      <c r="E23" s="2503"/>
      <c r="F23" s="2503"/>
      <c r="G23" s="2504"/>
      <c r="H23" s="2502" t="s">
        <v>370</v>
      </c>
      <c r="I23" s="2503"/>
      <c r="J23" s="2503"/>
      <c r="K23" s="2503"/>
      <c r="L23" s="2504"/>
      <c r="M23" s="1150"/>
    </row>
    <row r="24" spans="2:13" ht="13" thickBot="1">
      <c r="B24" s="1151"/>
      <c r="C24" s="1152"/>
      <c r="D24" s="1152"/>
      <c r="E24" s="1152"/>
      <c r="F24" s="1152"/>
      <c r="G24" s="1152"/>
      <c r="H24" s="1152"/>
      <c r="I24" s="1152"/>
      <c r="J24" s="1152"/>
      <c r="K24" s="1152"/>
      <c r="L24" s="1152"/>
      <c r="M24" s="1153"/>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109"/>
  <sheetViews>
    <sheetView workbookViewId="0">
      <selection activeCell="D14" sqref="D14"/>
    </sheetView>
  </sheetViews>
  <sheetFormatPr baseColWidth="10" defaultColWidth="8.83203125" defaultRowHeight="12" x14ac:dyDescent="0"/>
  <cols>
    <col min="1" max="1" width="16.83203125" bestFit="1" customWidth="1"/>
    <col min="2" max="2" width="53.6640625" bestFit="1" customWidth="1"/>
    <col min="3" max="3" width="10.6640625" customWidth="1"/>
    <col min="4" max="4" width="11.5" customWidth="1"/>
    <col min="14" max="14" width="14.5" customWidth="1"/>
  </cols>
  <sheetData>
    <row r="1" spans="1:19">
      <c r="A1" s="2" t="s">
        <v>73</v>
      </c>
      <c r="B1" s="35" t="s">
        <v>184</v>
      </c>
      <c r="C1" s="35">
        <v>1</v>
      </c>
      <c r="D1" s="1" t="s">
        <v>2</v>
      </c>
      <c r="E1" s="1">
        <v>304</v>
      </c>
      <c r="F1" s="1" t="s">
        <v>810</v>
      </c>
      <c r="G1" s="2" t="str">
        <f>IF(COUNTIF('1. Classification &amp; Budget'!E31:Q37,"XX")&gt;=1,"","XX")</f>
        <v/>
      </c>
      <c r="H1" s="3" t="s">
        <v>81</v>
      </c>
      <c r="I1" s="1" t="s">
        <v>24</v>
      </c>
      <c r="J1" s="1"/>
      <c r="K1" s="1"/>
      <c r="L1" s="20" t="s">
        <v>165</v>
      </c>
      <c r="M1" s="20" t="s">
        <v>293</v>
      </c>
      <c r="N1" s="1" t="s">
        <v>2</v>
      </c>
      <c r="O1" s="1" t="s">
        <v>816</v>
      </c>
      <c r="R1" s="16"/>
      <c r="S1" t="s">
        <v>803</v>
      </c>
    </row>
    <row r="2" spans="1:19">
      <c r="A2" s="2" t="s">
        <v>67</v>
      </c>
      <c r="B2" s="36" t="s">
        <v>1</v>
      </c>
      <c r="C2" s="36">
        <v>3</v>
      </c>
      <c r="D2" s="1" t="s">
        <v>5</v>
      </c>
      <c r="E2" s="1">
        <v>305</v>
      </c>
      <c r="F2" s="1" t="s">
        <v>810</v>
      </c>
      <c r="G2" s="2" t="s">
        <v>3</v>
      </c>
      <c r="H2" s="1" t="s">
        <v>82</v>
      </c>
      <c r="I2" s="1" t="s">
        <v>151</v>
      </c>
      <c r="J2" s="1"/>
      <c r="K2" s="1"/>
      <c r="L2" s="19" t="s">
        <v>191</v>
      </c>
      <c r="M2" s="20" t="s">
        <v>294</v>
      </c>
      <c r="N2" s="1" t="s">
        <v>5</v>
      </c>
      <c r="O2" s="1" t="s">
        <v>816</v>
      </c>
      <c r="R2" s="16"/>
      <c r="S2" s="583" t="s">
        <v>1795</v>
      </c>
    </row>
    <row r="3" spans="1:19">
      <c r="A3" s="2" t="s">
        <v>68</v>
      </c>
      <c r="B3" s="35" t="s">
        <v>221</v>
      </c>
      <c r="C3" s="35">
        <v>4</v>
      </c>
      <c r="D3" s="1" t="s">
        <v>7</v>
      </c>
      <c r="E3" s="1">
        <v>314</v>
      </c>
      <c r="F3" s="1" t="s">
        <v>810</v>
      </c>
      <c r="G3" s="1"/>
      <c r="H3" s="1" t="s">
        <v>80</v>
      </c>
      <c r="I3" s="1" t="s">
        <v>30</v>
      </c>
      <c r="J3" s="1"/>
      <c r="K3" s="1"/>
      <c r="L3" s="21" t="s">
        <v>192</v>
      </c>
      <c r="M3" s="20" t="s">
        <v>295</v>
      </c>
      <c r="N3" s="1" t="s">
        <v>7</v>
      </c>
      <c r="O3" s="1" t="s">
        <v>816</v>
      </c>
      <c r="S3" t="s">
        <v>804</v>
      </c>
    </row>
    <row r="4" spans="1:19">
      <c r="A4" s="36" t="s">
        <v>69</v>
      </c>
      <c r="B4" s="36" t="s">
        <v>223</v>
      </c>
      <c r="C4" s="36">
        <v>5</v>
      </c>
      <c r="D4" s="1" t="s">
        <v>164</v>
      </c>
      <c r="E4" s="1">
        <v>535</v>
      </c>
      <c r="F4" s="1" t="s">
        <v>811</v>
      </c>
      <c r="G4" s="1"/>
      <c r="H4" s="1"/>
      <c r="I4" s="1" t="s">
        <v>34</v>
      </c>
      <c r="J4" s="1"/>
      <c r="K4" s="1"/>
      <c r="L4" s="143" t="s">
        <v>193</v>
      </c>
      <c r="M4" s="20" t="s">
        <v>296</v>
      </c>
      <c r="N4" s="1" t="s">
        <v>8</v>
      </c>
      <c r="O4" s="1" t="s">
        <v>812</v>
      </c>
      <c r="S4" s="583"/>
    </row>
    <row r="5" spans="1:19">
      <c r="A5" s="36" t="s">
        <v>639</v>
      </c>
      <c r="B5" s="1" t="s">
        <v>4</v>
      </c>
      <c r="C5" s="1">
        <v>6</v>
      </c>
      <c r="D5" s="1" t="s">
        <v>8</v>
      </c>
      <c r="E5" s="1">
        <v>680</v>
      </c>
      <c r="F5" s="1" t="s">
        <v>812</v>
      </c>
      <c r="G5" s="1"/>
      <c r="H5" s="1"/>
      <c r="I5" s="1" t="s">
        <v>105</v>
      </c>
      <c r="J5" s="1"/>
      <c r="K5" s="1"/>
      <c r="L5" s="143" t="s">
        <v>1788</v>
      </c>
      <c r="M5" s="20" t="s">
        <v>1787</v>
      </c>
      <c r="N5" s="1" t="s">
        <v>153</v>
      </c>
      <c r="O5" s="1" t="s">
        <v>812</v>
      </c>
    </row>
    <row r="6" spans="1:19">
      <c r="A6" s="2" t="s">
        <v>70</v>
      </c>
      <c r="B6" s="36" t="s">
        <v>6</v>
      </c>
      <c r="C6" s="36">
        <v>7</v>
      </c>
      <c r="D6" s="1" t="s">
        <v>10</v>
      </c>
      <c r="E6" s="1">
        <v>511</v>
      </c>
      <c r="F6" s="1" t="s">
        <v>811</v>
      </c>
      <c r="G6" s="1"/>
      <c r="H6" s="1"/>
      <c r="I6" s="1" t="s">
        <v>150</v>
      </c>
      <c r="J6" s="1"/>
      <c r="K6" s="1"/>
      <c r="N6" s="1" t="s">
        <v>13</v>
      </c>
      <c r="O6" s="1" t="s">
        <v>817</v>
      </c>
      <c r="S6" s="583" t="s">
        <v>1791</v>
      </c>
    </row>
    <row r="7" spans="1:19">
      <c r="A7" s="2" t="s">
        <v>147</v>
      </c>
      <c r="B7" s="36" t="s">
        <v>9</v>
      </c>
      <c r="C7" s="36">
        <v>9</v>
      </c>
      <c r="D7" s="1" t="s">
        <v>201</v>
      </c>
      <c r="E7" s="1">
        <v>637</v>
      </c>
      <c r="F7" s="1" t="s">
        <v>812</v>
      </c>
      <c r="G7" s="1"/>
      <c r="H7" s="1"/>
      <c r="I7" s="1"/>
      <c r="J7" s="1"/>
      <c r="K7" s="1"/>
      <c r="N7" s="1" t="s">
        <v>155</v>
      </c>
      <c r="O7" s="1" t="s">
        <v>812</v>
      </c>
    </row>
    <row r="8" spans="1:19">
      <c r="A8">
        <v>2010</v>
      </c>
      <c r="B8" s="36" t="s">
        <v>179</v>
      </c>
      <c r="C8" s="36">
        <v>10</v>
      </c>
      <c r="D8" s="1" t="s">
        <v>11</v>
      </c>
      <c r="E8" s="1">
        <v>313</v>
      </c>
      <c r="F8" s="1" t="s">
        <v>810</v>
      </c>
      <c r="G8" s="1"/>
      <c r="H8" s="1"/>
      <c r="I8" s="1"/>
      <c r="J8" s="1"/>
      <c r="K8" s="1"/>
      <c r="N8" s="1" t="s">
        <v>157</v>
      </c>
      <c r="O8" s="1" t="s">
        <v>812</v>
      </c>
      <c r="S8" t="s">
        <v>1798</v>
      </c>
    </row>
    <row r="9" spans="1:19">
      <c r="A9">
        <v>2011</v>
      </c>
      <c r="B9" s="1" t="s">
        <v>12</v>
      </c>
      <c r="C9" s="1">
        <v>11</v>
      </c>
      <c r="D9" s="1" t="s">
        <v>153</v>
      </c>
      <c r="E9" s="1">
        <v>686</v>
      </c>
      <c r="F9" s="1" t="s">
        <v>812</v>
      </c>
      <c r="G9" s="1"/>
      <c r="H9" s="1"/>
      <c r="I9" s="1"/>
      <c r="J9" s="1"/>
      <c r="K9" s="1"/>
      <c r="N9" s="1" t="s">
        <v>198</v>
      </c>
      <c r="O9" s="1" t="s">
        <v>818</v>
      </c>
    </row>
    <row r="10" spans="1:19">
      <c r="A10">
        <v>2012</v>
      </c>
      <c r="B10" s="1" t="s">
        <v>15</v>
      </c>
      <c r="C10" s="1">
        <v>12</v>
      </c>
      <c r="D10" s="1" t="s">
        <v>13</v>
      </c>
      <c r="E10" s="1">
        <v>303</v>
      </c>
      <c r="F10" s="1" t="s">
        <v>810</v>
      </c>
      <c r="G10" s="1"/>
      <c r="H10" s="1"/>
      <c r="I10" s="1"/>
      <c r="J10" s="1"/>
      <c r="K10" s="1"/>
      <c r="N10" s="1" t="s">
        <v>163</v>
      </c>
      <c r="O10" s="1" t="s">
        <v>818</v>
      </c>
    </row>
    <row r="11" spans="1:19">
      <c r="A11">
        <v>2013</v>
      </c>
      <c r="B11" s="36" t="s">
        <v>185</v>
      </c>
      <c r="C11" s="36">
        <v>13</v>
      </c>
      <c r="D11" s="1" t="s">
        <v>155</v>
      </c>
      <c r="E11" s="1">
        <v>694</v>
      </c>
      <c r="F11" s="1" t="s">
        <v>812</v>
      </c>
      <c r="G11" s="1"/>
      <c r="H11" s="1"/>
      <c r="I11" s="1"/>
      <c r="J11" s="1"/>
      <c r="K11" s="1"/>
      <c r="N11" s="1" t="s">
        <v>16</v>
      </c>
      <c r="O11" s="1" t="s">
        <v>818</v>
      </c>
    </row>
    <row r="12" spans="1:19">
      <c r="A12">
        <v>2014</v>
      </c>
      <c r="B12" s="36" t="s">
        <v>17</v>
      </c>
      <c r="C12" s="36">
        <v>14</v>
      </c>
      <c r="D12" s="1" t="s">
        <v>157</v>
      </c>
      <c r="E12" s="1">
        <v>655</v>
      </c>
      <c r="F12" s="1" t="s">
        <v>812</v>
      </c>
      <c r="G12" s="3"/>
      <c r="H12" s="3"/>
      <c r="I12" s="3"/>
      <c r="J12" s="3"/>
      <c r="K12" s="3"/>
      <c r="N12" s="1" t="s">
        <v>18</v>
      </c>
      <c r="O12" s="1" t="s">
        <v>818</v>
      </c>
    </row>
    <row r="13" spans="1:19">
      <c r="A13">
        <v>2015</v>
      </c>
      <c r="B13" s="36" t="s">
        <v>186</v>
      </c>
      <c r="C13" s="36">
        <v>15</v>
      </c>
      <c r="D13" s="1" t="s">
        <v>208</v>
      </c>
      <c r="E13" s="1">
        <v>366</v>
      </c>
      <c r="F13" s="1" t="s">
        <v>810</v>
      </c>
      <c r="G13" s="3"/>
      <c r="H13" s="3"/>
      <c r="I13" s="3"/>
      <c r="J13" s="3"/>
      <c r="K13" s="3"/>
      <c r="N13" s="1" t="s">
        <v>20</v>
      </c>
      <c r="O13" s="143" t="s">
        <v>818</v>
      </c>
    </row>
    <row r="14" spans="1:19">
      <c r="A14">
        <v>2016</v>
      </c>
      <c r="B14" s="36" t="s">
        <v>218</v>
      </c>
      <c r="C14" s="36">
        <v>16</v>
      </c>
      <c r="D14" s="1" t="s">
        <v>198</v>
      </c>
      <c r="E14" s="1">
        <v>514</v>
      </c>
      <c r="F14" s="1" t="s">
        <v>811</v>
      </c>
      <c r="G14" s="3"/>
      <c r="H14" s="3"/>
      <c r="I14" s="3"/>
      <c r="J14" s="3"/>
      <c r="K14" s="3"/>
      <c r="N14" s="1" t="s">
        <v>21</v>
      </c>
      <c r="O14" s="143" t="s">
        <v>818</v>
      </c>
    </row>
    <row r="15" spans="1:19">
      <c r="B15" s="36" t="s">
        <v>187</v>
      </c>
      <c r="C15" s="36">
        <v>17</v>
      </c>
      <c r="D15" s="1" t="s">
        <v>163</v>
      </c>
      <c r="E15" s="1">
        <v>515</v>
      </c>
      <c r="F15" s="1" t="s">
        <v>811</v>
      </c>
      <c r="G15" s="3"/>
      <c r="H15" s="3"/>
      <c r="I15" s="3"/>
      <c r="J15" s="3"/>
      <c r="K15" s="3"/>
      <c r="N15" s="1" t="s">
        <v>202</v>
      </c>
      <c r="O15" s="143" t="s">
        <v>812</v>
      </c>
    </row>
    <row r="16" spans="1:19">
      <c r="B16" s="36" t="s">
        <v>188</v>
      </c>
      <c r="C16" s="36">
        <v>18</v>
      </c>
      <c r="D16" s="1" t="s">
        <v>16</v>
      </c>
      <c r="E16" s="1">
        <v>517</v>
      </c>
      <c r="F16" s="1" t="s">
        <v>811</v>
      </c>
      <c r="G16" s="3"/>
      <c r="H16" s="3"/>
      <c r="I16" s="3"/>
      <c r="J16" s="3"/>
      <c r="K16" s="3"/>
      <c r="N16" s="1" t="s">
        <v>211</v>
      </c>
      <c r="O16" s="143" t="s">
        <v>819</v>
      </c>
    </row>
    <row r="17" spans="1:19">
      <c r="B17" s="36" t="s">
        <v>181</v>
      </c>
      <c r="C17" s="36">
        <v>19</v>
      </c>
      <c r="D17" s="1" t="s">
        <v>18</v>
      </c>
      <c r="E17" s="1">
        <v>538</v>
      </c>
      <c r="F17" s="1" t="s">
        <v>811</v>
      </c>
      <c r="G17" s="3"/>
      <c r="H17" s="3"/>
      <c r="I17" s="3"/>
      <c r="J17" s="3"/>
      <c r="K17" s="3"/>
      <c r="N17" s="1" t="s">
        <v>23</v>
      </c>
      <c r="O17" s="143" t="s">
        <v>816</v>
      </c>
    </row>
    <row r="18" spans="1:19">
      <c r="B18" s="36" t="s">
        <v>219</v>
      </c>
      <c r="C18" s="36">
        <v>20</v>
      </c>
      <c r="D18" s="1" t="s">
        <v>20</v>
      </c>
      <c r="E18" s="1">
        <v>518</v>
      </c>
      <c r="F18" s="1" t="s">
        <v>811</v>
      </c>
      <c r="G18" s="3"/>
      <c r="H18" s="3"/>
      <c r="I18" s="3"/>
      <c r="J18" s="3"/>
      <c r="K18" s="3"/>
      <c r="N18" s="1" t="s">
        <v>27</v>
      </c>
      <c r="O18" s="143" t="s">
        <v>812</v>
      </c>
    </row>
    <row r="19" spans="1:19">
      <c r="B19" s="36" t="s">
        <v>182</v>
      </c>
      <c r="C19" s="36">
        <v>21</v>
      </c>
      <c r="D19" s="1" t="s">
        <v>21</v>
      </c>
      <c r="E19" s="1">
        <v>519</v>
      </c>
      <c r="F19" s="1" t="s">
        <v>811</v>
      </c>
      <c r="G19" s="3"/>
      <c r="H19" s="3"/>
      <c r="I19" s="3"/>
      <c r="J19" s="3"/>
      <c r="K19" s="3"/>
      <c r="N19" s="1" t="s">
        <v>29</v>
      </c>
      <c r="O19" s="143" t="s">
        <v>811</v>
      </c>
    </row>
    <row r="20" spans="1:19">
      <c r="B20" s="36" t="s">
        <v>1213</v>
      </c>
      <c r="C20" s="36">
        <v>22</v>
      </c>
      <c r="D20" s="1" t="s">
        <v>202</v>
      </c>
      <c r="E20" s="1">
        <v>663</v>
      </c>
      <c r="F20" s="1" t="s">
        <v>812</v>
      </c>
      <c r="G20" s="1"/>
      <c r="H20" s="1"/>
      <c r="I20" s="1"/>
      <c r="J20" s="1"/>
      <c r="K20" s="1"/>
      <c r="N20" s="1" t="s">
        <v>32</v>
      </c>
      <c r="O20" s="143" t="s">
        <v>812</v>
      </c>
      <c r="S20" t="s">
        <v>805</v>
      </c>
    </row>
    <row r="21" spans="1:19">
      <c r="B21" s="36" t="s">
        <v>19</v>
      </c>
      <c r="C21" s="36">
        <v>23</v>
      </c>
      <c r="D21" s="1" t="s">
        <v>211</v>
      </c>
      <c r="E21" s="1">
        <v>411</v>
      </c>
      <c r="F21" s="1" t="s">
        <v>811</v>
      </c>
      <c r="G21" s="1"/>
      <c r="H21" s="1"/>
      <c r="I21" s="1"/>
      <c r="J21" s="1"/>
      <c r="K21" s="1"/>
      <c r="N21" s="1" t="s">
        <v>33</v>
      </c>
      <c r="O21" s="143" t="s">
        <v>818</v>
      </c>
      <c r="S21" t="s">
        <v>1792</v>
      </c>
    </row>
    <row r="22" spans="1:19">
      <c r="B22" s="36" t="s">
        <v>183</v>
      </c>
      <c r="C22" s="36">
        <v>24</v>
      </c>
      <c r="D22" s="37" t="s">
        <v>383</v>
      </c>
      <c r="E22" s="3">
        <v>635</v>
      </c>
      <c r="F22" s="3" t="s">
        <v>812</v>
      </c>
      <c r="G22" s="1"/>
      <c r="H22" s="1"/>
      <c r="I22" s="1"/>
      <c r="J22" s="1"/>
      <c r="K22" s="1"/>
      <c r="N22" s="1" t="s">
        <v>37</v>
      </c>
      <c r="O22" s="143" t="s">
        <v>820</v>
      </c>
    </row>
    <row r="23" spans="1:19">
      <c r="A23" s="35" t="s">
        <v>385</v>
      </c>
      <c r="B23" s="36" t="s">
        <v>222</v>
      </c>
      <c r="C23" s="36">
        <v>25</v>
      </c>
      <c r="D23" s="1" t="s">
        <v>23</v>
      </c>
      <c r="E23" s="3">
        <v>242</v>
      </c>
      <c r="F23" s="3" t="s">
        <v>810</v>
      </c>
      <c r="G23" s="3"/>
      <c r="H23" s="3"/>
      <c r="I23" s="3"/>
      <c r="J23" s="3"/>
      <c r="K23" s="3"/>
      <c r="N23" s="1" t="s">
        <v>41</v>
      </c>
      <c r="O23" s="143" t="s">
        <v>817</v>
      </c>
      <c r="S23" t="s">
        <v>806</v>
      </c>
    </row>
    <row r="24" spans="1:19">
      <c r="A24" s="35" t="s">
        <v>386</v>
      </c>
      <c r="B24" s="37" t="s">
        <v>22</v>
      </c>
      <c r="C24" s="37">
        <v>26</v>
      </c>
      <c r="D24" s="1" t="s">
        <v>27</v>
      </c>
      <c r="E24" s="3">
        <v>641</v>
      </c>
      <c r="F24" s="3" t="s">
        <v>812</v>
      </c>
      <c r="G24" s="3"/>
      <c r="H24" s="3"/>
      <c r="I24" s="3"/>
      <c r="J24" s="3"/>
      <c r="K24" s="3"/>
      <c r="N24" s="3" t="s">
        <v>158</v>
      </c>
      <c r="O24" s="143" t="s">
        <v>812</v>
      </c>
      <c r="S24" s="583" t="s">
        <v>1799</v>
      </c>
    </row>
    <row r="25" spans="1:19">
      <c r="A25" s="35" t="s">
        <v>387</v>
      </c>
      <c r="B25" s="37" t="s">
        <v>26</v>
      </c>
      <c r="C25" s="37">
        <v>27</v>
      </c>
      <c r="D25" s="1" t="s">
        <v>29</v>
      </c>
      <c r="E25" s="3">
        <v>520</v>
      </c>
      <c r="F25" s="3" t="s">
        <v>811</v>
      </c>
      <c r="G25" s="3"/>
      <c r="H25" s="3"/>
      <c r="I25" s="3"/>
      <c r="J25" s="3"/>
      <c r="K25" s="3"/>
      <c r="N25" s="1" t="s">
        <v>42</v>
      </c>
      <c r="O25" s="143" t="s">
        <v>816</v>
      </c>
    </row>
    <row r="26" spans="1:19">
      <c r="B26" s="37" t="s">
        <v>28</v>
      </c>
      <c r="C26" s="37">
        <v>28</v>
      </c>
      <c r="D26" s="1" t="s">
        <v>32</v>
      </c>
      <c r="E26" s="3">
        <v>675</v>
      </c>
      <c r="F26" s="3" t="s">
        <v>812</v>
      </c>
      <c r="G26" s="3"/>
      <c r="H26" s="3"/>
      <c r="I26" s="3"/>
      <c r="J26" s="3"/>
      <c r="K26" s="3"/>
      <c r="N26" s="1" t="s">
        <v>43</v>
      </c>
      <c r="O26" s="143" t="s">
        <v>812</v>
      </c>
      <c r="S26" t="s">
        <v>807</v>
      </c>
    </row>
    <row r="27" spans="1:19">
      <c r="B27" s="37" t="s">
        <v>31</v>
      </c>
      <c r="C27" s="37">
        <v>29</v>
      </c>
      <c r="D27" s="1" t="s">
        <v>199</v>
      </c>
      <c r="E27" s="1">
        <v>504</v>
      </c>
      <c r="F27" s="1" t="s">
        <v>811</v>
      </c>
      <c r="G27" s="1"/>
      <c r="H27" s="1"/>
      <c r="I27" s="1"/>
      <c r="J27" s="1"/>
      <c r="K27" s="1"/>
      <c r="N27" s="3" t="s">
        <v>152</v>
      </c>
      <c r="O27" s="143" t="s">
        <v>812</v>
      </c>
      <c r="S27" s="583" t="s">
        <v>1793</v>
      </c>
    </row>
    <row r="28" spans="1:19">
      <c r="B28" s="37" t="s">
        <v>824</v>
      </c>
      <c r="C28" s="37">
        <v>30</v>
      </c>
      <c r="D28" s="17" t="s">
        <v>189</v>
      </c>
      <c r="E28" s="3">
        <v>522</v>
      </c>
      <c r="F28" s="3" t="s">
        <v>811</v>
      </c>
      <c r="G28" s="1"/>
      <c r="H28" s="1"/>
      <c r="I28" s="1"/>
      <c r="J28" s="1"/>
      <c r="K28" s="1"/>
      <c r="N28" s="1" t="s">
        <v>44</v>
      </c>
      <c r="O28" s="143" t="s">
        <v>812</v>
      </c>
    </row>
    <row r="29" spans="1:19">
      <c r="B29" s="37" t="s">
        <v>220</v>
      </c>
      <c r="C29" s="37">
        <v>31</v>
      </c>
      <c r="D29" s="1" t="s">
        <v>209</v>
      </c>
      <c r="E29" s="1">
        <v>497</v>
      </c>
      <c r="F29" s="1" t="s">
        <v>810</v>
      </c>
      <c r="G29" s="1"/>
      <c r="H29" s="1"/>
      <c r="I29" s="1"/>
      <c r="J29" s="1"/>
      <c r="K29" s="1"/>
      <c r="N29" s="1" t="s">
        <v>45</v>
      </c>
      <c r="O29" s="143" t="s">
        <v>818</v>
      </c>
      <c r="S29" t="s">
        <v>808</v>
      </c>
    </row>
    <row r="30" spans="1:19">
      <c r="B30" s="37" t="s">
        <v>1214</v>
      </c>
      <c r="C30" s="37">
        <v>32</v>
      </c>
      <c r="D30" s="1" t="s">
        <v>33</v>
      </c>
      <c r="E30" s="3">
        <v>532</v>
      </c>
      <c r="F30" s="3" t="s">
        <v>811</v>
      </c>
      <c r="G30" s="1"/>
      <c r="H30" s="1"/>
      <c r="I30" s="1"/>
      <c r="J30" s="1"/>
      <c r="K30" s="1"/>
      <c r="N30" s="1" t="s">
        <v>815</v>
      </c>
      <c r="O30" s="143" t="s">
        <v>818</v>
      </c>
      <c r="S30" t="s">
        <v>1794</v>
      </c>
    </row>
    <row r="31" spans="1:19">
      <c r="B31" s="37" t="s">
        <v>1215</v>
      </c>
      <c r="C31" s="37">
        <v>33</v>
      </c>
      <c r="D31" s="1" t="s">
        <v>37</v>
      </c>
      <c r="E31" s="3">
        <v>440</v>
      </c>
      <c r="F31" s="3" t="s">
        <v>810</v>
      </c>
      <c r="G31" s="1"/>
      <c r="H31" s="1"/>
      <c r="I31" s="1"/>
      <c r="J31" s="1"/>
      <c r="K31" s="1"/>
      <c r="N31" s="1" t="s">
        <v>46</v>
      </c>
      <c r="O31" s="143" t="s">
        <v>816</v>
      </c>
    </row>
    <row r="32" spans="1:19">
      <c r="B32" s="36" t="s">
        <v>257</v>
      </c>
      <c r="C32" s="36"/>
      <c r="D32" s="1" t="s">
        <v>38</v>
      </c>
      <c r="E32" s="3">
        <v>306</v>
      </c>
      <c r="F32" s="3" t="s">
        <v>810</v>
      </c>
      <c r="G32" s="1"/>
      <c r="H32" s="1"/>
      <c r="I32" s="1"/>
      <c r="J32" s="1"/>
      <c r="K32" s="1"/>
      <c r="N32" s="1" t="s">
        <v>47</v>
      </c>
      <c r="O32" s="143" t="s">
        <v>817</v>
      </c>
      <c r="S32" t="s">
        <v>1790</v>
      </c>
    </row>
    <row r="33" spans="2:19">
      <c r="B33" s="1"/>
      <c r="C33" s="1"/>
      <c r="D33" s="1" t="s">
        <v>162</v>
      </c>
      <c r="E33" s="1">
        <v>615</v>
      </c>
      <c r="F33" s="1" t="s">
        <v>812</v>
      </c>
      <c r="G33" s="1"/>
      <c r="H33" s="1"/>
      <c r="I33" s="1"/>
      <c r="J33" s="1"/>
      <c r="K33" s="1"/>
      <c r="N33" s="1" t="s">
        <v>48</v>
      </c>
      <c r="O33" s="143" t="s">
        <v>820</v>
      </c>
      <c r="S33" t="s">
        <v>1800</v>
      </c>
    </row>
    <row r="34" spans="2:19">
      <c r="B34" s="3"/>
      <c r="C34" s="3"/>
      <c r="D34" s="1" t="s">
        <v>41</v>
      </c>
      <c r="E34" s="3">
        <v>307</v>
      </c>
      <c r="F34" s="3" t="s">
        <v>810</v>
      </c>
      <c r="G34" s="3"/>
      <c r="H34" s="3"/>
      <c r="I34" s="3"/>
      <c r="J34" s="3"/>
      <c r="K34" s="3"/>
      <c r="N34" s="1" t="s">
        <v>204</v>
      </c>
      <c r="O34" s="143" t="s">
        <v>812</v>
      </c>
    </row>
    <row r="35" spans="2:19">
      <c r="B35" s="3"/>
      <c r="C35" s="3"/>
      <c r="D35" s="1" t="s">
        <v>203</v>
      </c>
      <c r="E35" s="1">
        <v>632</v>
      </c>
      <c r="F35" s="1" t="s">
        <v>812</v>
      </c>
      <c r="G35" s="3"/>
      <c r="H35" s="3"/>
      <c r="I35" s="3"/>
      <c r="J35" s="3"/>
      <c r="K35" s="3"/>
      <c r="N35" s="1" t="s">
        <v>49</v>
      </c>
      <c r="O35" s="143" t="s">
        <v>818</v>
      </c>
    </row>
    <row r="36" spans="2:19">
      <c r="B36" s="1"/>
      <c r="C36" s="1"/>
      <c r="D36" s="3" t="s">
        <v>158</v>
      </c>
      <c r="E36" s="3">
        <v>669</v>
      </c>
      <c r="F36" s="3" t="s">
        <v>812</v>
      </c>
      <c r="G36" s="1"/>
      <c r="H36" s="1"/>
      <c r="I36" s="1"/>
      <c r="J36" s="1"/>
      <c r="K36" s="1"/>
      <c r="N36" s="1" t="s">
        <v>50</v>
      </c>
      <c r="O36" s="143" t="s">
        <v>818</v>
      </c>
    </row>
    <row r="37" spans="2:19">
      <c r="B37" s="1"/>
      <c r="C37" s="1"/>
      <c r="D37" s="1" t="s">
        <v>42</v>
      </c>
      <c r="E37" s="1">
        <v>249</v>
      </c>
      <c r="F37" s="1" t="s">
        <v>810</v>
      </c>
      <c r="G37" s="1"/>
      <c r="H37" s="1"/>
      <c r="I37" s="1"/>
      <c r="J37" s="1"/>
      <c r="K37" s="1"/>
      <c r="N37" s="1" t="s">
        <v>51</v>
      </c>
      <c r="O37" s="143" t="s">
        <v>818</v>
      </c>
    </row>
    <row r="38" spans="2:19">
      <c r="B38" s="1"/>
      <c r="C38" s="1"/>
      <c r="D38" s="1" t="s">
        <v>43</v>
      </c>
      <c r="E38" s="1">
        <v>684</v>
      </c>
      <c r="F38" s="1" t="s">
        <v>812</v>
      </c>
      <c r="G38" s="1"/>
      <c r="H38" s="1"/>
      <c r="I38" s="1"/>
      <c r="J38" s="1"/>
      <c r="K38" s="1"/>
      <c r="N38" s="1" t="s">
        <v>52</v>
      </c>
      <c r="O38" s="143" t="s">
        <v>818</v>
      </c>
    </row>
    <row r="39" spans="2:19">
      <c r="B39" s="1"/>
      <c r="C39" s="1"/>
      <c r="D39" s="3" t="s">
        <v>152</v>
      </c>
      <c r="E39" s="3">
        <v>614</v>
      </c>
      <c r="F39" s="3" t="s">
        <v>812</v>
      </c>
      <c r="G39" s="1"/>
      <c r="H39" s="1"/>
      <c r="I39" s="1"/>
      <c r="J39" s="1"/>
      <c r="K39" s="1"/>
      <c r="N39" s="1" t="s">
        <v>160</v>
      </c>
      <c r="O39" s="143" t="s">
        <v>817</v>
      </c>
    </row>
    <row r="40" spans="2:19">
      <c r="B40" s="1"/>
      <c r="C40" s="1"/>
      <c r="D40" s="1" t="s">
        <v>44</v>
      </c>
      <c r="E40" s="1">
        <v>688</v>
      </c>
      <c r="F40" s="1" t="s">
        <v>812</v>
      </c>
      <c r="G40" s="1"/>
      <c r="H40" s="1"/>
      <c r="I40" s="1"/>
      <c r="J40" s="1"/>
      <c r="K40" s="1"/>
      <c r="N40" s="1" t="s">
        <v>53</v>
      </c>
      <c r="O40" s="143" t="s">
        <v>816</v>
      </c>
    </row>
    <row r="41" spans="2:19">
      <c r="B41" s="1"/>
      <c r="C41" s="1"/>
      <c r="D41" s="1" t="s">
        <v>45</v>
      </c>
      <c r="E41" s="3">
        <v>510</v>
      </c>
      <c r="F41" s="3" t="s">
        <v>811</v>
      </c>
      <c r="G41" s="1"/>
      <c r="H41" s="1"/>
      <c r="I41" s="1"/>
      <c r="J41" s="1"/>
      <c r="K41" s="1"/>
      <c r="N41" s="1" t="s">
        <v>159</v>
      </c>
      <c r="O41" s="143" t="s">
        <v>812</v>
      </c>
    </row>
    <row r="42" spans="2:19">
      <c r="B42" s="1"/>
      <c r="C42" s="1"/>
      <c r="D42" s="1" t="s">
        <v>212</v>
      </c>
      <c r="E42" s="1">
        <v>401</v>
      </c>
      <c r="F42" s="1" t="s">
        <v>811</v>
      </c>
      <c r="G42" s="1"/>
      <c r="H42" s="1"/>
      <c r="I42" s="1"/>
      <c r="J42" s="1"/>
      <c r="K42" s="1"/>
      <c r="N42" s="1" t="s">
        <v>54</v>
      </c>
      <c r="O42" s="143" t="s">
        <v>812</v>
      </c>
    </row>
    <row r="43" spans="2:19">
      <c r="B43" s="1"/>
      <c r="C43" s="1"/>
      <c r="D43" s="1" t="s">
        <v>46</v>
      </c>
      <c r="E43" s="3">
        <v>261</v>
      </c>
      <c r="F43" s="3" t="s">
        <v>810</v>
      </c>
      <c r="G43" s="1"/>
      <c r="H43" s="1"/>
      <c r="I43" s="1"/>
      <c r="J43" s="1"/>
      <c r="K43" s="1"/>
      <c r="N43" s="1" t="s">
        <v>161</v>
      </c>
      <c r="O43" s="143" t="s">
        <v>812</v>
      </c>
    </row>
    <row r="44" spans="2:19">
      <c r="B44" s="1"/>
      <c r="C44" s="1"/>
      <c r="D44" s="1" t="s">
        <v>47</v>
      </c>
      <c r="E44" s="3">
        <v>309</v>
      </c>
      <c r="F44" s="3" t="s">
        <v>810</v>
      </c>
      <c r="G44" s="1"/>
      <c r="H44" s="1"/>
      <c r="I44" s="1"/>
      <c r="J44" s="1"/>
      <c r="K44" s="1"/>
      <c r="N44" s="1" t="s">
        <v>55</v>
      </c>
      <c r="O44" s="143" t="s">
        <v>812</v>
      </c>
    </row>
    <row r="45" spans="2:19">
      <c r="B45" s="1"/>
      <c r="C45" s="1"/>
      <c r="D45" s="1" t="s">
        <v>48</v>
      </c>
      <c r="E45" s="3">
        <v>378</v>
      </c>
      <c r="F45" s="3" t="s">
        <v>810</v>
      </c>
      <c r="G45" s="1"/>
      <c r="H45" s="1"/>
      <c r="I45" s="1"/>
      <c r="J45" s="1"/>
      <c r="K45" s="1"/>
      <c r="N45" s="3" t="s">
        <v>383</v>
      </c>
      <c r="O45" s="143" t="s">
        <v>812</v>
      </c>
    </row>
    <row r="46" spans="2:19">
      <c r="B46" s="1"/>
      <c r="C46" s="1"/>
      <c r="D46" s="1" t="s">
        <v>204</v>
      </c>
      <c r="E46" s="1">
        <v>640</v>
      </c>
      <c r="F46" s="1" t="s">
        <v>812</v>
      </c>
      <c r="G46" s="1"/>
      <c r="H46" s="1"/>
      <c r="I46" s="1"/>
      <c r="J46" s="1"/>
      <c r="K46" s="1"/>
      <c r="N46" s="1" t="s">
        <v>154</v>
      </c>
      <c r="O46" s="143" t="s">
        <v>812</v>
      </c>
    </row>
    <row r="47" spans="2:19">
      <c r="B47" s="1"/>
      <c r="C47" s="1"/>
      <c r="D47" s="1" t="s">
        <v>205</v>
      </c>
      <c r="E47" s="1">
        <v>697</v>
      </c>
      <c r="F47" s="1" t="s">
        <v>812</v>
      </c>
      <c r="G47" s="1"/>
      <c r="H47" s="1"/>
      <c r="I47" s="1"/>
      <c r="J47" s="1"/>
      <c r="K47" s="1"/>
      <c r="N47" s="1" t="s">
        <v>56</v>
      </c>
      <c r="O47" s="143" t="s">
        <v>817</v>
      </c>
    </row>
    <row r="48" spans="2:19">
      <c r="B48" s="1"/>
      <c r="C48" s="1"/>
      <c r="D48" s="1" t="s">
        <v>809</v>
      </c>
      <c r="E48" s="1">
        <v>367</v>
      </c>
      <c r="F48" s="1" t="s">
        <v>810</v>
      </c>
      <c r="G48" s="1"/>
      <c r="H48" s="1"/>
      <c r="I48" s="1"/>
      <c r="J48" s="1"/>
      <c r="K48" s="1"/>
      <c r="N48" s="1" t="s">
        <v>57</v>
      </c>
      <c r="O48" s="143" t="s">
        <v>812</v>
      </c>
    </row>
    <row r="49" spans="2:15">
      <c r="B49" s="1"/>
      <c r="C49" s="1"/>
      <c r="D49" s="1" t="s">
        <v>49</v>
      </c>
      <c r="E49" s="1">
        <v>524</v>
      </c>
      <c r="F49" s="1" t="s">
        <v>811</v>
      </c>
      <c r="G49" s="1"/>
      <c r="H49" s="1"/>
      <c r="I49" s="1"/>
      <c r="J49" s="1"/>
      <c r="K49" s="1"/>
      <c r="N49" s="1" t="s">
        <v>58</v>
      </c>
      <c r="O49" s="143" t="s">
        <v>816</v>
      </c>
    </row>
    <row r="50" spans="2:15">
      <c r="B50" s="1"/>
      <c r="C50" s="1"/>
      <c r="D50" s="1" t="s">
        <v>156</v>
      </c>
      <c r="E50" s="1">
        <v>683</v>
      </c>
      <c r="F50" s="1" t="s">
        <v>812</v>
      </c>
      <c r="G50" s="1"/>
      <c r="H50" s="1"/>
      <c r="I50" s="1"/>
      <c r="J50" s="1"/>
      <c r="K50" s="1"/>
      <c r="N50" s="1" t="s">
        <v>215</v>
      </c>
      <c r="O50" s="143" t="s">
        <v>819</v>
      </c>
    </row>
    <row r="51" spans="2:15">
      <c r="B51" s="1"/>
      <c r="C51" s="1"/>
      <c r="D51" s="1" t="s">
        <v>50</v>
      </c>
      <c r="E51" s="1">
        <v>525</v>
      </c>
      <c r="F51" s="1" t="s">
        <v>811</v>
      </c>
      <c r="G51" s="1"/>
      <c r="H51" s="1"/>
      <c r="I51" s="1"/>
      <c r="J51" s="1"/>
      <c r="K51" s="1"/>
      <c r="N51" s="1" t="s">
        <v>59</v>
      </c>
      <c r="O51" s="143" t="s">
        <v>812</v>
      </c>
    </row>
    <row r="52" spans="2:15">
      <c r="D52" s="1" t="s">
        <v>51</v>
      </c>
      <c r="E52" s="1">
        <v>526</v>
      </c>
      <c r="F52" s="1" t="s">
        <v>811</v>
      </c>
      <c r="N52" s="143"/>
    </row>
    <row r="53" spans="2:15">
      <c r="D53" s="1" t="s">
        <v>52</v>
      </c>
      <c r="E53" s="1">
        <v>527</v>
      </c>
      <c r="F53" s="1" t="s">
        <v>811</v>
      </c>
      <c r="N53" s="143"/>
    </row>
    <row r="54" spans="2:15">
      <c r="D54" s="1" t="s">
        <v>160</v>
      </c>
      <c r="E54" s="1">
        <v>492</v>
      </c>
      <c r="F54" s="1" t="s">
        <v>810</v>
      </c>
      <c r="N54" s="143"/>
    </row>
    <row r="55" spans="2:15">
      <c r="D55" s="1" t="s">
        <v>53</v>
      </c>
      <c r="E55" s="1">
        <v>403</v>
      </c>
      <c r="F55" s="1" t="s">
        <v>810</v>
      </c>
      <c r="N55" s="143"/>
    </row>
    <row r="56" spans="2:15">
      <c r="D56" s="1" t="s">
        <v>159</v>
      </c>
      <c r="E56" s="1">
        <v>696</v>
      </c>
      <c r="F56" s="1" t="s">
        <v>812</v>
      </c>
      <c r="N56" s="143"/>
    </row>
    <row r="57" spans="2:15">
      <c r="D57" s="1" t="s">
        <v>213</v>
      </c>
      <c r="E57" s="1">
        <v>491</v>
      </c>
      <c r="F57" s="1" t="s">
        <v>811</v>
      </c>
      <c r="N57" s="143"/>
    </row>
    <row r="58" spans="2:15">
      <c r="D58" s="1" t="s">
        <v>54</v>
      </c>
      <c r="E58" s="1">
        <v>685</v>
      </c>
      <c r="F58" s="1" t="s">
        <v>812</v>
      </c>
      <c r="N58" s="143"/>
    </row>
    <row r="59" spans="2:15">
      <c r="D59" s="1" t="s">
        <v>161</v>
      </c>
      <c r="E59" s="1">
        <v>636</v>
      </c>
      <c r="F59" s="1" t="s">
        <v>812</v>
      </c>
      <c r="N59" s="143"/>
    </row>
    <row r="60" spans="2:15">
      <c r="D60" s="1" t="s">
        <v>206</v>
      </c>
      <c r="E60" s="1">
        <v>674</v>
      </c>
      <c r="F60" s="1" t="s">
        <v>812</v>
      </c>
      <c r="N60" s="143"/>
    </row>
    <row r="61" spans="2:15">
      <c r="D61" s="1" t="s">
        <v>200</v>
      </c>
      <c r="E61" s="1">
        <v>568</v>
      </c>
      <c r="F61" s="1" t="s">
        <v>811</v>
      </c>
      <c r="N61" s="143"/>
    </row>
    <row r="62" spans="2:15">
      <c r="D62" s="1" t="s">
        <v>207</v>
      </c>
      <c r="E62" s="1">
        <v>645</v>
      </c>
      <c r="F62" s="1" t="s">
        <v>812</v>
      </c>
      <c r="N62" s="143"/>
    </row>
    <row r="63" spans="2:15">
      <c r="D63" s="1" t="s">
        <v>55</v>
      </c>
      <c r="E63" s="1">
        <v>621</v>
      </c>
      <c r="F63" s="1" t="s">
        <v>812</v>
      </c>
      <c r="N63" s="143"/>
    </row>
    <row r="64" spans="2:15">
      <c r="D64" s="1" t="s">
        <v>210</v>
      </c>
      <c r="E64" s="1">
        <v>493</v>
      </c>
      <c r="F64" s="1" t="s">
        <v>811</v>
      </c>
      <c r="N64" s="143"/>
    </row>
    <row r="65" spans="2:14">
      <c r="D65" s="1" t="s">
        <v>154</v>
      </c>
      <c r="E65" s="1">
        <v>693</v>
      </c>
      <c r="F65" s="1" t="s">
        <v>812</v>
      </c>
      <c r="N65" s="143"/>
    </row>
    <row r="66" spans="2:14">
      <c r="D66" s="1" t="s">
        <v>214</v>
      </c>
      <c r="E66" s="1">
        <v>421</v>
      </c>
      <c r="F66" s="1" t="s">
        <v>811</v>
      </c>
      <c r="N66" s="143"/>
    </row>
    <row r="67" spans="2:14">
      <c r="D67" s="1" t="s">
        <v>56</v>
      </c>
      <c r="E67" s="3">
        <v>315</v>
      </c>
      <c r="F67" s="3" t="s">
        <v>810</v>
      </c>
      <c r="N67" s="143"/>
    </row>
    <row r="68" spans="2:14">
      <c r="D68" s="1" t="s">
        <v>57</v>
      </c>
      <c r="E68" s="3">
        <v>617</v>
      </c>
      <c r="F68" s="3" t="s">
        <v>812</v>
      </c>
      <c r="N68" s="143"/>
    </row>
    <row r="69" spans="2:14">
      <c r="D69" s="1" t="s">
        <v>58</v>
      </c>
      <c r="E69" s="1">
        <v>343</v>
      </c>
      <c r="F69" s="1" t="s">
        <v>810</v>
      </c>
      <c r="N69" s="143"/>
    </row>
    <row r="70" spans="2:14">
      <c r="D70" s="1" t="s">
        <v>215</v>
      </c>
      <c r="E70" s="1">
        <v>461</v>
      </c>
      <c r="F70" s="1" t="s">
        <v>811</v>
      </c>
      <c r="N70" s="143"/>
    </row>
    <row r="71" spans="2:14">
      <c r="D71" s="1" t="s">
        <v>59</v>
      </c>
      <c r="E71" s="1">
        <v>611</v>
      </c>
      <c r="F71" s="1" t="s">
        <v>812</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CG211"/>
  <sheetViews>
    <sheetView workbookViewId="0">
      <selection activeCell="A2" sqref="A2"/>
    </sheetView>
  </sheetViews>
  <sheetFormatPr baseColWidth="10" defaultColWidth="8.83203125" defaultRowHeight="12" x14ac:dyDescent="0"/>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166</v>
      </c>
      <c r="B1" s="10" t="s">
        <v>822</v>
      </c>
    </row>
    <row r="2" spans="1:35" s="8" customFormat="1" ht="18" customHeight="1">
      <c r="A2" s="648" t="s">
        <v>86</v>
      </c>
      <c r="B2" s="649" t="s">
        <v>821</v>
      </c>
      <c r="C2" s="650" t="s">
        <v>660</v>
      </c>
      <c r="D2" s="648" t="s">
        <v>87</v>
      </c>
      <c r="E2" s="648" t="s">
        <v>88</v>
      </c>
      <c r="F2" s="648" t="s">
        <v>89</v>
      </c>
      <c r="G2" s="648" t="s">
        <v>90</v>
      </c>
      <c r="H2" s="648" t="s">
        <v>91</v>
      </c>
      <c r="I2" s="651" t="s">
        <v>661</v>
      </c>
      <c r="J2" s="651" t="s">
        <v>662</v>
      </c>
      <c r="K2" s="648" t="s">
        <v>92</v>
      </c>
      <c r="L2" s="649" t="s">
        <v>664</v>
      </c>
      <c r="M2" s="649" t="s">
        <v>663</v>
      </c>
      <c r="N2" s="648" t="s">
        <v>93</v>
      </c>
      <c r="O2" s="648" t="s">
        <v>94</v>
      </c>
      <c r="P2" s="648" t="s">
        <v>101</v>
      </c>
      <c r="Q2" s="648" t="s">
        <v>95</v>
      </c>
      <c r="R2" s="648" t="s">
        <v>96</v>
      </c>
      <c r="S2" s="648" t="s">
        <v>100</v>
      </c>
      <c r="T2" s="651" t="s">
        <v>665</v>
      </c>
      <c r="U2" s="648" t="s">
        <v>97</v>
      </c>
      <c r="V2" s="648" t="s">
        <v>98</v>
      </c>
      <c r="W2" s="648" t="s">
        <v>99</v>
      </c>
      <c r="X2" s="651" t="s">
        <v>666</v>
      </c>
      <c r="Y2" s="649" t="s">
        <v>667</v>
      </c>
      <c r="Z2" s="649" t="s">
        <v>668</v>
      </c>
      <c r="AA2" s="649" t="s">
        <v>669</v>
      </c>
      <c r="AB2" s="649" t="s">
        <v>670</v>
      </c>
      <c r="AC2" s="649" t="s">
        <v>671</v>
      </c>
      <c r="AD2" s="649" t="s">
        <v>672</v>
      </c>
      <c r="AE2" s="649" t="s">
        <v>813</v>
      </c>
    </row>
    <row r="3" spans="1:35" s="8" customFormat="1">
      <c r="A3" s="598" t="str">
        <f>IF(ISBLANK('1. Classification &amp; Budget'!H5),"",'1. Classification &amp; Budget'!H5)</f>
        <v>Kenya</v>
      </c>
      <c r="B3" s="598" t="str">
        <f>IF(ISBLANK('1. Classification &amp; Budget'!H6),"",'1. Classification &amp; Budget'!H6)</f>
        <v>Peace Corps Partnership Program (PCPP)</v>
      </c>
      <c r="C3" s="652" t="str">
        <f>IF(ISBLANK(GrantChoice),"",GrantChoice)</f>
        <v>PP</v>
      </c>
      <c r="D3" s="598" t="str">
        <f>IF(ISBLANK('1. Classification &amp; Budget'!Q6),"",'1. Classification &amp; Budget'!Q6)</f>
        <v/>
      </c>
      <c r="E3" s="598" t="str">
        <f>IF(ISBLANK('1. Classification &amp; Budget'!R7),"",'1. Classification &amp; Budget'!R7)</f>
        <v/>
      </c>
      <c r="F3" s="653">
        <f>IF(ISBLANK('1. Classification &amp; Budget'!S7),"",'1. Classification &amp; Budget'!S7)</f>
        <v>615</v>
      </c>
      <c r="G3" s="652" t="str">
        <f>IF(ISBLANK('1. Classification &amp; Budget'!T7),"",'1. Classification &amp; Budget'!T7)</f>
        <v/>
      </c>
      <c r="H3" s="598" t="str">
        <f>IF(ISBLANK('1. Classification &amp; Budget'!H9),"",'1. Classification &amp; Budget'!H9)</f>
        <v>Kyanguli Secondary School Greenhouse</v>
      </c>
      <c r="I3" s="652" t="str">
        <f>IF(ISBLANK('1. Classification &amp; Budget'!H11),"",'1. Classification &amp; Budget'!H11)</f>
        <v>Kyanguli Secondary School</v>
      </c>
      <c r="J3" s="652" t="str">
        <f>IF(ISBLANK('1. Classification &amp; Budget'!H12),"",'1. Classification &amp; Budget'!H12)</f>
        <v>Kibwezi, Makueni County, Kenya</v>
      </c>
      <c r="K3" s="598" t="str">
        <f>IF(ISBLANK('1. Classification &amp; Budget'!H14),"",'1. Classification &amp; Budget'!H14)</f>
        <v>Kyanguli Secondary School</v>
      </c>
      <c r="L3" s="652" t="str">
        <f>IF(ISBLANK('1. Classification &amp; Budget'!H15),"",'1. Classification &amp; Budget'!H15)</f>
        <v>Principal James M. Matuta</v>
      </c>
      <c r="M3" s="652" t="str">
        <f>IF(ISBLANK('1. Classification &amp; Budget'!H16),"",'1. Classification &amp; Budget'!H16)</f>
        <v>Kyanguli Secondary School, P.O. Box 3-90136 Nzeeka, Kenya. +254721-547-457</v>
      </c>
      <c r="N3" s="598">
        <f>IF(ISBLANK('1. Classification &amp; Budget'!H18),"",'1. Classification &amp; Budget'!H18)</f>
        <v>41395</v>
      </c>
      <c r="O3" s="598">
        <f>IF(ISBLANK('1. Classification &amp; Budget'!N18),"",'1. Classification &amp; Budget'!N18)</f>
        <v>41470</v>
      </c>
      <c r="P3" s="598">
        <v>1</v>
      </c>
      <c r="Q3" s="598" t="str">
        <f>IF(ISBLANK('1. Classification &amp; Budget'!F23),"",'1. Classification &amp; Budget'!F23)</f>
        <v>Hess</v>
      </c>
      <c r="R3" s="598" t="str">
        <f>IF(ISBLANK('1. Classification &amp; Budget'!I23),"",'1. Classification &amp; Budget'!I23)</f>
        <v>Peter</v>
      </c>
      <c r="S3" s="598">
        <f>IF(ISBLANK('1. Classification &amp; Budget'!P23),"",'1. Classification &amp; Budget'!P23)</f>
        <v>41614</v>
      </c>
      <c r="T3" s="652" t="str">
        <f>IF(ISBLANK('1. Classification &amp; Budget'!L23),"",'1. Classification &amp; Budget'!L23)</f>
        <v/>
      </c>
      <c r="U3" s="598" t="str">
        <f>IF(ISBLANK('1. Classification &amp; Budget'!F24),"",'1. Classification &amp; Budget'!F24)</f>
        <v/>
      </c>
      <c r="V3" s="598" t="str">
        <f>IF(ISBLANK('1. Classification &amp; Budget'!I24),"",'1. Classification &amp; Budget'!I24)</f>
        <v/>
      </c>
      <c r="W3" s="598" t="str">
        <f>IF(ISBLANK('1. Classification &amp; Budget'!P24),"",'1. Classification &amp; Budget'!P24)</f>
        <v/>
      </c>
      <c r="X3" s="652" t="str">
        <f>IF(ISBLANK('1. Classification &amp; Budget'!L24),"",'1. Classification &amp; Budget'!L24)</f>
        <v/>
      </c>
      <c r="Y3" s="598" t="str">
        <f>IF(ISBLANK('1. Classification &amp; Budget'!F25),"",'1. Classification &amp; Budget'!F25)</f>
        <v/>
      </c>
      <c r="Z3" s="652" t="str">
        <f>IF(ISBLANK('1. Classification &amp; Budget'!I25),"",'1. Classification &amp; Budget'!I25)</f>
        <v/>
      </c>
      <c r="AA3" s="652" t="str">
        <f>IF(ISBLANK('1. Classification &amp; Budget'!P25),"",'1. Classification &amp; Budget'!P25)</f>
        <v/>
      </c>
      <c r="AB3" s="652" t="str">
        <f>IF(ISBLANK('1. Classification &amp; Budget'!L25),"",'1. Classification &amp; Budget'!L25)</f>
        <v/>
      </c>
      <c r="AC3" s="652" t="str">
        <f>IF(ISBLANK('1. Classification &amp; Budget'!R23),"",'1. Classification &amp; Budget'!R23)</f>
        <v/>
      </c>
      <c r="AD3" s="652" t="str">
        <f>IF(ISBLANK('1. Classification &amp; Budget'!I27),"",'1. Classification &amp; Budget'!I27)</f>
        <v>Enos Radeny</v>
      </c>
      <c r="AE3" s="653" t="str">
        <f>IF(ISBLANK('1. Classification &amp; Budget'!H5),"",INDEX(Lookup!D1:F71,MATCH('1. Classification &amp; Budget'!H5,Lookup!D1:D71,0),3))</f>
        <v>AF</v>
      </c>
    </row>
    <row r="4" spans="1:35" s="8" customFormat="1">
      <c r="A4"/>
      <c r="B4"/>
      <c r="C4"/>
      <c r="D4" s="6"/>
      <c r="E4" s="6"/>
      <c r="F4" s="583"/>
      <c r="G4" s="583"/>
      <c r="H4" s="583"/>
      <c r="I4" s="583"/>
      <c r="J4" s="583"/>
      <c r="K4" s="583"/>
      <c r="L4" s="583"/>
      <c r="M4" s="583"/>
      <c r="N4" s="583"/>
      <c r="O4" s="583"/>
      <c r="P4" s="583"/>
      <c r="Q4" s="583"/>
      <c r="R4" s="583"/>
      <c r="S4" s="583"/>
      <c r="T4" s="583"/>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4" t="s">
        <v>673</v>
      </c>
      <c r="O6" s="7" t="s">
        <v>674</v>
      </c>
      <c r="P6" s="7" t="s">
        <v>675</v>
      </c>
      <c r="Q6" s="7" t="s">
        <v>676</v>
      </c>
      <c r="R6" s="7" t="s">
        <v>677</v>
      </c>
      <c r="S6" s="7" t="s">
        <v>113</v>
      </c>
      <c r="T6" s="7" t="s">
        <v>114</v>
      </c>
      <c r="U6" s="7" t="s">
        <v>678</v>
      </c>
      <c r="V6" s="7" t="s">
        <v>679</v>
      </c>
      <c r="W6" s="7" t="s">
        <v>680</v>
      </c>
      <c r="X6" s="7" t="s">
        <v>681</v>
      </c>
      <c r="Y6" s="7" t="s">
        <v>115</v>
      </c>
      <c r="Z6" s="7" t="s">
        <v>116</v>
      </c>
    </row>
    <row r="7" spans="1:35">
      <c r="A7" s="598" t="str">
        <f>IF(ISBLANK('1. Classification &amp; Budget'!E31),"",'1. Classification &amp; Budget'!E31)</f>
        <v>X</v>
      </c>
      <c r="B7" s="598" t="str">
        <f>IF(ISBLANK('1. Classification &amp; Budget'!E33),"",'1. Classification &amp; Budget'!E33)</f>
        <v>XX</v>
      </c>
      <c r="C7" s="598" t="str">
        <f>IF(ISBLANK('1. Classification &amp; Budget'!E35),"",'1. Classification &amp; Budget'!E35)</f>
        <v>X</v>
      </c>
      <c r="D7" s="598" t="str">
        <f>IF(ISBLANK('1. Classification &amp; Budget'!E37),"",'1. Classification &amp; Budget'!E37)</f>
        <v>X</v>
      </c>
      <c r="E7" s="598" t="str">
        <f>IF(ISBLANK('1. Classification &amp; Budget'!H31),"",'1. Classification &amp; Budget'!H31)</f>
        <v/>
      </c>
      <c r="F7" s="598" t="str">
        <f>IF(ISBLANK('1. Classification &amp; Budget'!H33),"",'1. Classification &amp; Budget'!H33)</f>
        <v>X</v>
      </c>
      <c r="G7" s="598" t="str">
        <f>IF(ISBLANK('1. Classification &amp; Budget'!H35),"",'1. Classification &amp; Budget'!H35)</f>
        <v>X</v>
      </c>
      <c r="H7" s="598" t="str">
        <f>IF(ISBLANK('1. Classification &amp; Budget'!H37),"",'1. Classification &amp; Budget'!H37)</f>
        <v/>
      </c>
      <c r="I7" s="598" t="str">
        <f>IF(ISBLANK('1. Classification &amp; Budget'!M31),"",'1. Classification &amp; Budget'!M31)</f>
        <v>X</v>
      </c>
      <c r="J7" s="598" t="str">
        <f>IF(ISBLANK('1. Classification &amp; Budget'!M33),"",'1. Classification &amp; Budget'!M33)</f>
        <v/>
      </c>
      <c r="K7" s="598" t="str">
        <f>IF(ISBLANK('1. Classification &amp; Budget'!M35),"",'1. Classification &amp; Budget'!M35)</f>
        <v/>
      </c>
      <c r="L7" s="598" t="str">
        <f>IF(ISBLANK('1. Classification &amp; Budget'!M37),"",'1. Classification &amp; Budget'!M37)</f>
        <v/>
      </c>
      <c r="M7" s="598" t="str">
        <f>IF(ISBLANK('1. Classification &amp; Budget'!Q31),"",'1. Classification &amp; Budget'!Q31)</f>
        <v>X</v>
      </c>
      <c r="N7" s="598" t="str">
        <f>IF(ISBLANK('1. Classification &amp; Budget'!Q33),"",'1. Classification &amp; Budget'!Q33)</f>
        <v>X</v>
      </c>
      <c r="O7" s="583">
        <f>IF(ISBLANK('1. Classification &amp; Budget'!I42),"",'1. Classification &amp; Budget'!I42)</f>
        <v>8</v>
      </c>
      <c r="P7" s="583">
        <f>IF(ISBLANK('1. Classification &amp; Budget'!O42),"",'1. Classification &amp; Budget'!O42)</f>
        <v>5</v>
      </c>
      <c r="Q7" s="583">
        <f>IF(ISBLANK('1. Classification &amp; Budget'!K42),"",'1. Classification &amp; Budget'!K42)</f>
        <v>10</v>
      </c>
      <c r="R7" s="583">
        <f>IF(ISBLANK('1. Classification &amp; Budget'!Q42),"",'1. Classification &amp; Budget'!Q42)</f>
        <v>20</v>
      </c>
      <c r="S7" s="583">
        <f>IF(ISBLANK('1. Classification &amp; Budget'!M42),"",'1. Classification &amp; Budget'!M42)</f>
        <v>0</v>
      </c>
      <c r="T7" s="583">
        <f>IF(ISBLANK('1. Classification &amp; Budget'!S42),"",'1. Classification &amp; Budget'!S42)</f>
        <v>0</v>
      </c>
      <c r="U7" s="583">
        <f>IF(ISBLANK('1. Classification &amp; Budget'!I43),"",'1. Classification &amp; Budget'!I43)</f>
        <v>10</v>
      </c>
      <c r="V7" s="583">
        <f>IF(ISBLANK('1. Classification &amp; Budget'!O43),"",'1. Classification &amp; Budget'!O43)</f>
        <v>10</v>
      </c>
      <c r="W7" s="583">
        <f>IF(ISBLANK('1. Classification &amp; Budget'!K43),"",'1. Classification &amp; Budget'!K43)</f>
        <v>62</v>
      </c>
      <c r="X7" s="583">
        <f>IF(ISBLANK('1. Classification &amp; Budget'!Q43),"",'1. Classification &amp; Budget'!Q43)</f>
        <v>58</v>
      </c>
      <c r="Y7" s="583">
        <f>IF(ISBLANK('1. Classification &amp; Budget'!M43),"",'1. Classification &amp; Budget'!M43)</f>
        <v>100</v>
      </c>
      <c r="Z7" s="583">
        <f>IF(ISBLANK('1. Classification &amp; Budget'!S43),"",'1. Classification &amp; Budget'!S43)</f>
        <v>100</v>
      </c>
    </row>
    <row r="9" spans="1:35">
      <c r="A9" s="10" t="s">
        <v>117</v>
      </c>
      <c r="B9" s="10"/>
      <c r="C9" s="10"/>
    </row>
    <row r="10" spans="1:35">
      <c r="A10" s="7" t="s">
        <v>682</v>
      </c>
      <c r="B10" s="7" t="s">
        <v>683</v>
      </c>
      <c r="C10" s="7" t="s">
        <v>684</v>
      </c>
      <c r="D10" s="7" t="s">
        <v>146</v>
      </c>
      <c r="E10" s="7" t="s">
        <v>685</v>
      </c>
      <c r="F10" s="7" t="s">
        <v>686</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3" customFormat="1">
      <c r="A11" s="598" t="str">
        <f>IF('1. Classification &amp; Budget'!H50=0,"",'1. Classification &amp; Budget'!H50)</f>
        <v/>
      </c>
      <c r="B11" s="598" t="str">
        <f>IF('1. Classification &amp; Budget'!H51=0,"",'1. Classification &amp; Budget'!H51)</f>
        <v/>
      </c>
      <c r="C11" s="598">
        <f>IF('1. Classification &amp; Budget'!H52=0,"",'1. Classification &amp; Budget'!H52)</f>
        <v>2279.0697674418607</v>
      </c>
      <c r="D11" s="598" t="str">
        <f>IF('1. Classification &amp; Budget'!H53=0,"",'1. Classification &amp; Budget'!H53)</f>
        <v/>
      </c>
      <c r="E11" s="598" t="str">
        <f>IF('1. Classification &amp; Budget'!H54=0,"",'1. Classification &amp; Budget'!H54)</f>
        <v/>
      </c>
      <c r="F11" s="598" t="str">
        <f>IF('1. Classification &amp; Budget'!H55=0,"",'1. Classification &amp; Budget'!H55)</f>
        <v/>
      </c>
      <c r="G11" s="598" t="str">
        <f>IF('1. Classification &amp; Budget'!H56=0,"",'1. Classification &amp; Budget'!H56)</f>
        <v/>
      </c>
      <c r="H11" s="598" t="str">
        <f>IF('1. Classification &amp; Budget'!J50=0,"",'1. Classification &amp; Budget'!J50)</f>
        <v/>
      </c>
      <c r="I11" s="598" t="str">
        <f>IF('1. Classification &amp; Budget'!J51=0,"",'1. Classification &amp; Budget'!J51)</f>
        <v/>
      </c>
      <c r="J11" s="598" t="str">
        <f>IF('1. Classification &amp; Budget'!J52=0,"",'1. Classification &amp; Budget'!J52)</f>
        <v/>
      </c>
      <c r="K11" s="598" t="str">
        <f>IF('1. Classification &amp; Budget'!J53=0,"",'1. Classification &amp; Budget'!J53)</f>
        <v/>
      </c>
      <c r="L11" s="598" t="str">
        <f>IF('1. Classification &amp; Budget'!J54=0,"",'1. Classification &amp; Budget'!J54)</f>
        <v/>
      </c>
      <c r="M11" s="598" t="str">
        <f>IF('1. Classification &amp; Budget'!J54=0,"",'1. Classification &amp; Budget'!J54)</f>
        <v/>
      </c>
      <c r="N11" s="598">
        <f>IF('1. Classification &amp; Budget'!J56=0,"",'1. Classification &amp; Budget'!J56)</f>
        <v>251.16279069767441</v>
      </c>
      <c r="O11" s="598">
        <f>IF('1. Classification &amp; Budget'!L50=0,"",'1. Classification &amp; Budget'!L50)</f>
        <v>162.7906976744186</v>
      </c>
      <c r="P11" s="598">
        <f>IF('1. Classification &amp; Budget'!L51=0,"",'1. Classification &amp; Budget'!L51)</f>
        <v>29.069767441860463</v>
      </c>
      <c r="Q11" s="598">
        <f>IF('1. Classification &amp; Budget'!L52=0,"",'1. Classification &amp; Budget'!L52)</f>
        <v>91.860465116279073</v>
      </c>
      <c r="R11" s="598">
        <f>IF(ISBLANK('1. Classification &amp; Budget'!L53),"",'1. Classification &amp; Budget'!L53)</f>
        <v>174.41860465116278</v>
      </c>
      <c r="S11" s="598" t="str">
        <f>IF('1. Classification &amp; Budget'!L54=0,"",'1. Classification &amp; Budget'!L54)</f>
        <v/>
      </c>
      <c r="T11" s="598" t="str">
        <f>IF('1. Classification &amp; Budget'!L55=0,"",'1. Classification &amp; Budget'!L55)</f>
        <v/>
      </c>
      <c r="U11" s="598" t="str">
        <f>IF('1. Classification &amp; Budget'!L56=0,"",'1. Classification &amp; Budget'!L56)</f>
        <v/>
      </c>
      <c r="V11" s="598" t="str">
        <f>IF('1. Classification &amp; Budget'!N50=0,"",'1. Classification &amp; Budget'!N50)</f>
        <v/>
      </c>
      <c r="W11" s="598" t="str">
        <f>IF('1. Classification &amp; Budget'!N51=0,"",'1. Classification &amp; Budget'!N51)</f>
        <v/>
      </c>
      <c r="X11" s="598" t="str">
        <f>IF('1. Classification &amp; Budget'!N52=0,"",'1. Classification &amp; Budget'!N52)</f>
        <v/>
      </c>
      <c r="Y11" s="598" t="str">
        <f>IF('1. Classification &amp; Budget'!N53=0,"",'1. Classification &amp; Budget'!N53)</f>
        <v/>
      </c>
      <c r="Z11" s="598" t="str">
        <f>IF('1. Classification &amp; Budget'!N54=0,"",'1. Classification &amp; Budget'!N54)</f>
        <v/>
      </c>
      <c r="AA11" s="598" t="str">
        <f>IF('1. Classification &amp; Budget'!N55=0,"",'1. Classification &amp; Budget'!N55)</f>
        <v/>
      </c>
      <c r="AB11" s="598" t="str">
        <f>IF('1. Classification &amp; Budget'!N56=0,"",'1. Classification &amp; Budget'!N56)</f>
        <v/>
      </c>
      <c r="AC11" s="598" t="str">
        <f>IF('1. Classification &amp; Budget'!P50=0,"",'1. Classification &amp; Budget'!P50)</f>
        <v/>
      </c>
      <c r="AD11" s="598" t="str">
        <f>IF('1. Classification &amp; Budget'!P51=0,"",'1. Classification &amp; Budget'!P51)</f>
        <v/>
      </c>
      <c r="AE11" s="598" t="str">
        <f>IF('1. Classification &amp; Budget'!P52=0,"",'1. Classification &amp; Budget'!P52)</f>
        <v/>
      </c>
      <c r="AF11" s="598" t="str">
        <f>IF('1. Classification &amp; Budget'!P53=0,"",'1. Classification &amp; Budget'!P53)</f>
        <v/>
      </c>
      <c r="AG11" s="598" t="str">
        <f>IF('1. Classification &amp; Budget'!P54=0,"",'1. Classification &amp; Budget'!P54)</f>
        <v/>
      </c>
      <c r="AH11" s="598" t="str">
        <f>IF('1. Classification &amp; Budget'!P55=0,"",'1. Classification &amp; Budget'!P55)</f>
        <v/>
      </c>
      <c r="AI11" s="598" t="str">
        <f>IF('1. Classification &amp; Budget'!P56=0,"",'1. Classification &amp; Budget'!P56)</f>
        <v/>
      </c>
    </row>
    <row r="13" spans="1:35">
      <c r="A13" s="10" t="s">
        <v>657</v>
      </c>
      <c r="B13" s="10"/>
      <c r="C13" s="10"/>
    </row>
    <row r="14" spans="1:35">
      <c r="A14" s="654" t="s">
        <v>687</v>
      </c>
      <c r="B14" s="654" t="s">
        <v>688</v>
      </c>
      <c r="C14" s="654" t="s">
        <v>689</v>
      </c>
      <c r="D14" s="654" t="s">
        <v>690</v>
      </c>
      <c r="E14" s="654" t="s">
        <v>691</v>
      </c>
      <c r="F14" s="654" t="s">
        <v>692</v>
      </c>
      <c r="G14" s="654" t="s">
        <v>693</v>
      </c>
      <c r="H14" s="655" t="s">
        <v>694</v>
      </c>
      <c r="I14" s="654" t="s">
        <v>695</v>
      </c>
      <c r="J14" s="654" t="s">
        <v>696</v>
      </c>
      <c r="K14" s="654" t="s">
        <v>697</v>
      </c>
      <c r="L14" s="654" t="s">
        <v>698</v>
      </c>
      <c r="M14" s="654" t="s">
        <v>699</v>
      </c>
      <c r="N14" s="654" t="s">
        <v>700</v>
      </c>
      <c r="O14" s="654" t="s">
        <v>701</v>
      </c>
      <c r="P14" s="654" t="s">
        <v>702</v>
      </c>
      <c r="Q14" s="654" t="s">
        <v>703</v>
      </c>
      <c r="R14" s="654" t="s">
        <v>704</v>
      </c>
      <c r="S14" s="654" t="s">
        <v>705</v>
      </c>
      <c r="T14" s="654" t="s">
        <v>706</v>
      </c>
      <c r="U14" s="654" t="s">
        <v>707</v>
      </c>
    </row>
    <row r="15" spans="1:35">
      <c r="A15" s="598" t="str">
        <f>IF(ISBLANK('1. Classification &amp; Budget'!H63),"",'1. Classification &amp; Budget'!H63)</f>
        <v/>
      </c>
      <c r="B15" s="598" t="str">
        <f>IF(ISBLANK('1. Classification &amp; Budget'!H64),"",'1. Classification &amp; Budget'!H64)</f>
        <v/>
      </c>
      <c r="C15" s="598" t="str">
        <f>IF(ISBLANK('1. Classification &amp; Budget'!H65),"",'1. Classification &amp; Budget'!H65)</f>
        <v>Amiran Greenhouse Kit and Drip Irrigation System</v>
      </c>
      <c r="D15" s="598" t="str">
        <f>IF(ISBLANK('1. Classification &amp; Budget'!H66),"",'1. Classification &amp; Budget'!H66)</f>
        <v/>
      </c>
      <c r="E15" s="598" t="str">
        <f>IF(ISBLANK('1. Classification &amp; Budget'!H67),"",'1. Classification &amp; Budget'!H67)</f>
        <v/>
      </c>
      <c r="F15" s="598" t="str">
        <f>IF(ISBLANK('1. Classification &amp; Budget'!H68),"",'1. Classification &amp; Budget'!H68)</f>
        <v/>
      </c>
      <c r="G15" s="656" t="str">
        <f>IF(ISBLANK('1. Classification &amp; Budget'!H69),"",'1. Classification &amp; Budget'!H69)</f>
        <v/>
      </c>
      <c r="H15" s="598" t="str">
        <f>IF(ISBLANK('1. Classification &amp; Budget'!M63),"",'1. Classification &amp; Budget'!M63)</f>
        <v>Day Laborers and Greenhouse Training</v>
      </c>
      <c r="I15" s="598" t="str">
        <f>IF(ISBLANK('1. Classification &amp; Budget'!M64),"",'1. Classification &amp; Budget'!M64)</f>
        <v>Construction Tools</v>
      </c>
      <c r="J15" s="598" t="str">
        <f>IF(ISBLANK('1. Classification &amp; Budget'!M65),"",'1. Classification &amp; Budget'!M65)</f>
        <v xml:space="preserve">Building Materials, Optional Accessories </v>
      </c>
      <c r="K15" s="598" t="str">
        <f>IF(ISBLANK('1. Classification &amp; Budget'!M66),"",'1. Classification &amp; Budget'!M66)</f>
        <v>One Acre of Land at the School</v>
      </c>
      <c r="L15" s="598" t="str">
        <f>IF(ISBLANK('1. Classification &amp; Budget'!M67),"",'1. Classification &amp; Budget'!M67)</f>
        <v/>
      </c>
      <c r="M15" s="598" t="str">
        <f>IF(ISBLANK('1. Classification &amp; Budget'!M68),"",'1. Classification &amp; Budget'!M68)</f>
        <v>Transportation of Kit from Nairobi</v>
      </c>
      <c r="N15" s="598" t="str">
        <f>IF(ISBLANK('1. Classification &amp; Budget'!M69),"",'1. Classification &amp; Budget'!M69)</f>
        <v/>
      </c>
      <c r="O15" s="598" t="str">
        <f>IF(ISBLANK('1. Classification &amp; Budget'!R63),"",'1. Classification &amp; Budget'!R63)</f>
        <v/>
      </c>
      <c r="P15" s="598" t="str">
        <f>IF(ISBLANK('1. Classification &amp; Budget'!R64),"",'1. Classification &amp; Budget'!R64)</f>
        <v/>
      </c>
      <c r="Q15" s="598" t="str">
        <f>IF(ISBLANK('1. Classification &amp; Budget'!R65),"",'1. Classification &amp; Budget'!R65)</f>
        <v/>
      </c>
      <c r="R15" s="598" t="str">
        <f>IF(ISBLANK('1. Classification &amp; Budget'!R66),"",'1. Classification &amp; Budget'!R66)</f>
        <v/>
      </c>
      <c r="S15" s="598" t="str">
        <f>IF(ISBLANK('1. Classification &amp; Budget'!R67),"",'1. Classification &amp; Budget'!R67)</f>
        <v/>
      </c>
      <c r="T15" s="598" t="str">
        <f>IF(ISBLANK('1. Classification &amp; Budget'!R68),"",'1. Classification &amp; Budget'!R68)</f>
        <v/>
      </c>
      <c r="U15" s="598" t="str">
        <f>IF(ISBLANK('1. Classification &amp; Budget'!R69),"",'1. Classification &amp; Budget'!R69)</f>
        <v/>
      </c>
    </row>
    <row r="17" spans="1:72">
      <c r="A17" s="10" t="s">
        <v>77</v>
      </c>
      <c r="B17" s="10"/>
    </row>
    <row r="18" spans="1:72">
      <c r="A18" s="650" t="s">
        <v>712</v>
      </c>
      <c r="B18" s="649" t="s">
        <v>708</v>
      </c>
      <c r="C18" s="649" t="s">
        <v>709</v>
      </c>
      <c r="D18" s="649" t="s">
        <v>710</v>
      </c>
      <c r="E18" s="649" t="s">
        <v>711</v>
      </c>
      <c r="F18" s="649" t="s">
        <v>713</v>
      </c>
      <c r="G18" s="649" t="s">
        <v>149</v>
      </c>
    </row>
    <row r="19" spans="1:72">
      <c r="A19" s="598" t="str">
        <f>IF(ISBLANK('2. Questionnaire'!J8),"",'2. Questionnaire'!J8)</f>
        <v xml:space="preserve">The faculty and students at Kyanguli Secondary School would like to construct a greenhouse using the Amiran Farmer’s Kit (AFK). The greenhouse will be used by the students and faculty to provide a more nutritious and balanced diet, especially for orphans and girls boarding at the school, impoverished children in the community, and the HIV/AIDS at-risk population. _x000D__x000D_Kyanguli is a recently founded school, located in land once belonging to the Tsavo game reserve, between Nairobi and Mombasa. Very little rainfall is received here, with the majority coming in the month of April. The lack of a clean supply of water has lead to outbreaks of waterborne illnesses, which are compounded with the unavailability of food necessary for a balanced diet. A majority of food in the area, especially at the school, comes from aid organizations such as the Red Cross and World Food Programme. _x000D__x000D_The school and surrounding community are hoping to raise funding for the installation of a greenhouse kit, supplied by a local company called Amiran. The all-inclusive kit includes seeds, all required agro-chemicals and fertilizers, along with a drip irrigation system. _x000D__x000D_The greenhouse will be constructed at the school, and operated by a group of students. Any extra produce will be sold as an Income Generating Activity, while also supplying the area with fresh produce during times of drought. Furthermore, income generation will help alleviate the financial burden at the school, meaning less students will be sent home for school fees. </v>
      </c>
      <c r="B19" s="598" t="str">
        <f>IF(ISBLANK('2. Questionnaire'!J9),"",'2. Questionnaire'!J9)</f>
        <v>Kyanguli is a very small village, located several kilometers off the main highway between Nairobi and Mombasa. An increase in population over the last decade has led to widespread deforestation, and exposed the once fertile soil to soil erosion. This area receives little rainfall, with sporadic rains in November and December, and longer rains during April. The lack of adequate rain has made the commonplace subsistence farming nearly impossible, causing female students to resort to prostitution to collect school fees. Furthermore, the lack of sustainable farming causes the school to depend on relief food, from programs such as the World Food Programme and the Red Cross. Malnourishment has left many of the students as full or partial orphans, further reducing money used for school fees. Government assistance for these students is difficult and unreliable, causing the school to operate at a loss or send the students away to collect fees; further compounding the prostitution problem. _x000D__x000D_Construction of a greenhouse at the school will help considerably with many of these problems. Firstly, the students at the school will be able to receive a steady supply of fresh fruits and vegetables, while lowering the economic burden on the school. The greenhouse also will teach the students, especially female students, sustainable farming techniques, thus reducing the traditional “gender roles”. By eliminating the need to send students home to collect fees, prostitution and the risk of HIV/AIDS can also be reduced.</v>
      </c>
      <c r="C19" s="598" t="str">
        <f>IF(ISBLANK('2. Questionnaire'!J10),"",'2. Questionnaire'!J10)</f>
        <v xml:space="preserve">The Agriculture Club, formed after a bag-gardening presentation by a fellow Peace Corps Volunteer, has already been working diligently on planting and caring for greens produced at the school. This self-supporting project has been used as an Income Generating Activity (IGA) as a way to relieve the burden of the members’ school fees. During the length of the project, several students as well as the principal contacted me about ways to increase the production of crops at the school. The students were able to speak with the school administration about ways to work around the water problems, as well as methods for reducing diseases and pest impact on crops. It was during this time that the students and school administration began to discuss the idea of a greenhouse. There are several operating greenhouses in the area, and their production and usefulness is well known in the community_x000D__x000D_The students are already familiar with organizing a schedule for caring for the crops, and have shown reliability and willingness to continue this even during times the school is closed. A majority of the group is represented by female boarding students, who reside at the school. For these students, it will allow them to lower their school fees, eat a more balanced diet, improve the school and community, and avoid some of the dangers facing teenage women in the area. </v>
      </c>
      <c r="D19" s="598" t="str">
        <f>IF(ISBLANK('2. Questionnaire'!J11),"",'2. Questionnaire'!J11)</f>
        <v xml:space="preserve">After construction of the greenhouse is complete, the first round of crops will be plated. Since many of these crops will be leafy green vegetables, the crops will be periodically harvested to supplement the school lunches. During this time, any extra produce that can be collected will be sold to the community. To ensure that the crops are being properly maintained and harvested, guidance will be provided through the Amiran Seasonal Agro-support Service. This service includes monthly visits from a technician to provide guidance and support for the operation of the greenhouse as well as preventing the greenhouse from “sitting idle” for any period of time. Another bonus of this service is assistance in bringing the produce to local markets, as well as crop selection. This expert guidance, as well as the students newly acquired life skills and knowledge from construction and operation of the greenhouse, will contribute to the sustainability of the project. _x000D__x000D_Following harvest times, income generated will be used to resupply the greenhouse for the next planting season, as well as perform any necessary maintenance. After purchasing seeds, fertilizer, agro-chemicals and other upkeep costs, any extra proceeds will be used by the school to help reduce operating costs and purchase new items for the school. Examples of the financial burden on the school can include payment of non-governmental payroll teaching staff, purchasing text books for the students, utility payments, building construction and many educational activities such as games and workshops. </v>
      </c>
      <c r="E19" s="598" t="str">
        <f>IF(ISBLANK('2. Questionnaire'!J12),"",'2. Questionnaire'!J12)</f>
        <v>The project will consist of four phases. _x000D__x000D_In Phase I, the most suitable location at the school will be determined, and the land will be prepared. The land will be placed in a well-lit, protected area, not far from the water source, but sufficiently far to prevent chemical contamination. All raw materials will be procured, and a community meeting will be held to discuss the work completed, and the procedure for moving forward. At this meeting, the skilled laborers will be informed of their responsibilities for Phase II._x000D__x000D_In Phase II, the construction of the greenhouse will begin with the assistance of a trained person from Amiran. During this time, the greenhouse tunnel, drip irrigation system, water tank, and water supply to the area will be completed. A raised platform will be constructed so that the drip irrigation system will be gravity driven. The construction should take approximately two weeks to complete. Following construction, a final meeting will be conducted to plan for Phase III._x000D__x000D_During Phase III, the supplied crops will be planted by the students under the guidance of trained Amiran personnel. The system will be tested, and any final adjustments and problems will be solved during this phase._x000D__x000D_Finally, in Phase IV the nutritional workshops will be held. Information learned through operation of the greenhouse for the previous weeks will also be passed along. The workshops will focus on farming techniques and proper nutrition, and will be conducted by students, as well as school administrators.</v>
      </c>
      <c r="F19" s="598" t="str">
        <f>IF(ISBLANK('2. Questionnaire'!J13),"",'2. Questionnaire'!J13)</f>
        <v>The training provided by the Amiran staff, the Seasonal Agro-Support Service and knowledge acquired through the construction and operation of the greenhouse, drip irrigation system, proper fertilizer and agro-chemical management, will be imparted to all members throughout the duration of the project. During Phase IV of the project, nutritional workshops will also be provided, which will impart the acquired knowledge to students at the school, as well as community members and parents. Furthermore, excess produce will be sold to the community, which will improve diet, help prevent malnutrition and disease, and demonstrate effective farming techniques and proper crop procurement. Additionally, the concept of small scale agriculture as a means of income generation, rather than mere subsistence farming will be demonstrated to the students and community members. _x000D__x000D_After several workshops and weeks of operation for the greenhouse, any problems or challenges will be addressed by the project members, building their capacity for problem solving. The community will also see the importance of such a project, and likely will begin to look for cost-friendly alternatives to doing similar projects at their homes._x000D__x000D_Through additional planting programs, such as a tree nursery, low-cost seedlings can be sold to the community, reducing the impact of deforestation, soil erosion and desertification. These new skills will present the community with new ideas for solving many of the ever present problems in the area.</v>
      </c>
      <c r="G19" s="598" t="str">
        <f>IF(ISBLANK('2. Questionnaire'!J14),"",'2. Questionnaire'!J14)</f>
        <v xml:space="preserve">Small-scale greens gardening projects undertaken by the students have already proven to be self-supporting. The school has shown an unwavering resolve to support student-led projects, and has been purchasing the produce from the students at a lower cost, while also providing relief to the students in the form of fees waivers. Through careful use of funding acquired from produce sales, seeds, agro-chemicals and fertilizers, as well as insurance and upkeep costs will be paid for by the project. Once all required materials have been procured, excess funds will be used to reduce debts accrued by the school, as well as reduce operating costs._x000D__x000D_The Amiran Seasonal Support service will ensure that the greenhouse is operating optimally, and will ensure that the project remains funded through the income generated. Furthermore, eliminating the burden of school fees for the students associated with the project, the students will have incentive to continue supporting the project. High quality produce sold to the surrounding community will provide additional incentive, due to the general lack of food in the area, and low quality of the sporadically delivered relief food. _x000D__x000D_The additional income provided to the school will provide another incentive, which will enable the school to be more be self-sufficient. This will allow the school to further develop its infrastructure, provide teaching materials, and pay staff, without relying solely on fee payment by parents of the students. </v>
      </c>
    </row>
    <row r="21" spans="1:72">
      <c r="A21" s="587" t="s">
        <v>658</v>
      </c>
      <c r="B21" s="587"/>
    </row>
    <row r="22" spans="1:72">
      <c r="A22" s="650" t="s">
        <v>714</v>
      </c>
      <c r="B22" s="650" t="s">
        <v>716</v>
      </c>
      <c r="C22" s="650" t="s">
        <v>717</v>
      </c>
      <c r="D22" s="650" t="s">
        <v>718</v>
      </c>
      <c r="E22" s="650" t="s">
        <v>751</v>
      </c>
      <c r="F22" s="650" t="s">
        <v>719</v>
      </c>
      <c r="G22" s="650" t="s">
        <v>720</v>
      </c>
      <c r="H22" s="650" t="s">
        <v>721</v>
      </c>
      <c r="I22" s="650" t="s">
        <v>752</v>
      </c>
      <c r="J22" s="650" t="s">
        <v>722</v>
      </c>
      <c r="K22" s="650" t="s">
        <v>723</v>
      </c>
      <c r="L22" s="650" t="s">
        <v>724</v>
      </c>
      <c r="M22" s="650" t="s">
        <v>753</v>
      </c>
      <c r="N22" s="650" t="s">
        <v>725</v>
      </c>
      <c r="O22" s="650" t="s">
        <v>726</v>
      </c>
      <c r="P22" s="650" t="s">
        <v>727</v>
      </c>
      <c r="Q22" s="650" t="s">
        <v>754</v>
      </c>
      <c r="R22" s="650" t="s">
        <v>715</v>
      </c>
      <c r="S22" s="650" t="s">
        <v>728</v>
      </c>
      <c r="T22" s="650" t="s">
        <v>729</v>
      </c>
      <c r="U22" s="650" t="s">
        <v>730</v>
      </c>
      <c r="V22" s="650" t="s">
        <v>755</v>
      </c>
      <c r="W22" s="650" t="s">
        <v>731</v>
      </c>
      <c r="X22" s="650" t="s">
        <v>732</v>
      </c>
      <c r="Y22" s="650" t="s">
        <v>733</v>
      </c>
      <c r="Z22" s="650" t="s">
        <v>756</v>
      </c>
      <c r="AA22" s="650" t="s">
        <v>734</v>
      </c>
      <c r="AB22" s="650" t="s">
        <v>735</v>
      </c>
      <c r="AC22" s="650" t="s">
        <v>736</v>
      </c>
      <c r="AD22" s="650" t="s">
        <v>757</v>
      </c>
      <c r="AE22" s="650" t="s">
        <v>737</v>
      </c>
      <c r="AF22" s="650" t="s">
        <v>738</v>
      </c>
      <c r="AG22" s="650" t="s">
        <v>739</v>
      </c>
      <c r="AH22" s="650" t="s">
        <v>758</v>
      </c>
      <c r="AI22" s="650" t="s">
        <v>740</v>
      </c>
      <c r="AJ22" s="650" t="s">
        <v>741</v>
      </c>
      <c r="AK22" s="650" t="s">
        <v>742</v>
      </c>
      <c r="AL22" s="650" t="s">
        <v>743</v>
      </c>
      <c r="AM22" s="650" t="s">
        <v>744</v>
      </c>
      <c r="AN22" s="650" t="s">
        <v>745</v>
      </c>
      <c r="AO22" s="650" t="s">
        <v>746</v>
      </c>
      <c r="AP22" s="650" t="s">
        <v>747</v>
      </c>
      <c r="AQ22" s="650" t="s">
        <v>759</v>
      </c>
      <c r="AR22" s="650" t="s">
        <v>748</v>
      </c>
      <c r="AS22" s="650" t="s">
        <v>749</v>
      </c>
      <c r="AT22" s="650" t="s">
        <v>750</v>
      </c>
      <c r="AU22" s="650" t="s">
        <v>760</v>
      </c>
      <c r="AV22" s="650" t="s">
        <v>761</v>
      </c>
      <c r="AW22" s="650" t="s">
        <v>762</v>
      </c>
      <c r="AX22" s="650" t="s">
        <v>763</v>
      </c>
      <c r="AY22" s="650" t="s">
        <v>764</v>
      </c>
      <c r="AZ22" s="650" t="s">
        <v>1306</v>
      </c>
      <c r="BA22" s="588" t="s">
        <v>1307</v>
      </c>
      <c r="BB22" s="588" t="s">
        <v>1308</v>
      </c>
      <c r="BC22" s="588" t="s">
        <v>1309</v>
      </c>
      <c r="BD22" s="588" t="s">
        <v>1310</v>
      </c>
      <c r="BE22" s="588" t="s">
        <v>1311</v>
      </c>
      <c r="BF22" s="588" t="s">
        <v>1312</v>
      </c>
      <c r="BG22" s="588" t="s">
        <v>1313</v>
      </c>
      <c r="BH22" s="588" t="s">
        <v>1314</v>
      </c>
      <c r="BI22" s="588" t="s">
        <v>1315</v>
      </c>
      <c r="BJ22" s="588" t="s">
        <v>1316</v>
      </c>
      <c r="BK22" s="588" t="s">
        <v>1317</v>
      </c>
      <c r="BL22" s="588" t="s">
        <v>1318</v>
      </c>
      <c r="BM22" s="588" t="s">
        <v>1319</v>
      </c>
      <c r="BN22" s="588" t="s">
        <v>1320</v>
      </c>
      <c r="BO22" s="588" t="s">
        <v>1321</v>
      </c>
      <c r="BP22" s="588" t="s">
        <v>1322</v>
      </c>
      <c r="BQ22" s="588" t="s">
        <v>1323</v>
      </c>
      <c r="BR22" s="588" t="s">
        <v>1324</v>
      </c>
      <c r="BS22" s="588" t="s">
        <v>1325</v>
      </c>
      <c r="BT22" s="588" t="s">
        <v>1326</v>
      </c>
    </row>
    <row r="23" spans="1:72">
      <c r="A23" s="598" t="str">
        <f>IF(ISBLANK('5. Evaluation Planning'!M25),"",'5. Evaluation Planning'!M25)</f>
        <v>Completion of Site Preparation, Material Procurement, Construction, and Planting</v>
      </c>
      <c r="B23" s="598" t="str">
        <f>IF(ISBLANK('5. Evaluation Planning'!E25),"",'5. Evaluation Planning'!E25)</f>
        <v>Site Preparation - By May 15th, 2013, all materials will be delivered to site, and the location will be prepared for construction.</v>
      </c>
      <c r="C23" s="598" t="str">
        <f>IF(ISBLANK('5. Evaluation Planning'!E26),"",'5. Evaluation Planning'!E26)</f>
        <v xml:space="preserve">Construction - By May 31st, 2013, all materials will be procured and the greenhouse construction, as well as drip irrigation system will be installed and tested. </v>
      </c>
      <c r="D23" s="598" t="str">
        <f>IF(ISBLANK('5. Evaluation Planning'!E27),"",'5. Evaluation Planning'!E27)</f>
        <v xml:space="preserve">Planting - By June 14th, 2013, all seeds will be planted, treated with fertilizer and agro-chemicals, and monitoring of crop growth will have started. </v>
      </c>
      <c r="E23" s="598" t="str">
        <f>IF(ISBLANK('5. Evaluation Planning'!E28),"",'5. Evaluation Planning'!E28)</f>
        <v>Fee Waivers - 20 female students and 5 male students will be provided with school fee reduction waivers.</v>
      </c>
      <c r="F23" s="598" t="str">
        <f>IF(ISBLANK('5. Evaluation Planning'!G25),"",'5. Evaluation Planning'!G25)</f>
        <v xml:space="preserve">Determination if the site has been cleared. Proper delivery of all building materials without damange. </v>
      </c>
      <c r="G23" s="598" t="str">
        <f>IF(ISBLANK('5. Evaluation Planning'!G26),"",'5. Evaluation Planning'!G26)</f>
        <v xml:space="preserve">Assembly of the materials, and evaluation of the condition of materials after transport. Arrival of the Amiran staff. </v>
      </c>
      <c r="H23" s="598" t="str">
        <f>IF(ISBLANK('5. Evaluation Planning'!G27),"",'5. Evaluation Planning'!G27)</f>
        <v>Planting of seeds and application of fertilizers and pesticides.</v>
      </c>
      <c r="I23" s="598" t="str">
        <f>IF(ISBLANK('5. Evaluation Planning'!G28),"",'5. Evaluation Planning'!G28)</f>
        <v>Students receiving the waivers, and that fee balance has been reduced in the school records</v>
      </c>
      <c r="J23" s="598" t="str">
        <f>IF(ISBLANK('5. Evaluation Planning'!I25),"",'5. Evaluation Planning'!I25)</f>
        <v>The site preparation will be evaluated by all project members, and monitored by the supervising Peace Corps Volunteer.</v>
      </c>
      <c r="K23" s="598" t="str">
        <f>IF(ISBLANK('5. Evaluation Planning'!I26),"",'5. Evaluation Planning'!I26)</f>
        <v>The greenhouse construction will be evaluated by all project members, the Peace Corps Volunteer and trained Amiran Staff</v>
      </c>
      <c r="L23" s="598" t="str">
        <f>IF(ISBLANK('5. Evaluation Planning'!I27),"",'5. Evaluation Planning'!I27)</f>
        <v>Planting and crop protection will be monitored by Amiran staff, project members and the Peace Corps Volunteer.</v>
      </c>
      <c r="M23" s="598" t="str">
        <f>IF(ISBLANK('5. Evaluation Planning'!I28),"",'5. Evaluation Planning'!I28)</f>
        <v>School Staff as well as the students at the school will be provided with forms detailing the fees waivers</v>
      </c>
      <c r="N23" s="598" t="str">
        <f>IF(ISBLANK('5. Evaluation Planning'!K25),"",'5. Evaluation Planning'!K25)</f>
        <v>Progress will be measured following any site development activities, and at the end of each day during a small project group meeting, and recorded in a progress report book.</v>
      </c>
      <c r="O23" s="598" t="str">
        <f>IF(ISBLANK('5. Evaluation Planning'!K26),"",'5. Evaluation Planning'!K26)</f>
        <v>Construction progress will be discussed and measured against the set timeline at the end of each day during a small project group meeting  and recorded in a progress report book.</v>
      </c>
      <c r="P23" s="598" t="str">
        <f>IF(ISBLANK('5. Evaluation Planning'!K27),"",'5. Evaluation Planning'!K27)</f>
        <v xml:space="preserve">Planing and crop monitoring will be assessed each morning and evening during a small project group meeting  and recorded in a progress report book. </v>
      </c>
      <c r="Q23" s="598" t="str">
        <f>IF(ISBLANK('5. Evaluation Planning'!K28),"",'5. Evaluation Planning'!K28)</f>
        <v>Fees waivers will only be given once Objectives 1.1 - 1.3 have been achieved.</v>
      </c>
      <c r="R23" s="598" t="str">
        <f>IF(ISBLANK('5. Evaluation Planning'!M29),"",'5. Evaluation Planning'!M29)</f>
        <v>Completion of Group Meetings</v>
      </c>
      <c r="S23" s="598" t="str">
        <f>IF(ISBLANK('5. Evaluation Planning'!E29),"",'5. Evaluation Planning'!E29)</f>
        <v>Planning - By May 8th, 2013, 10 school staff, and 25 students will have participated and finished the first project planning meeting regarding site development and material procurement.</v>
      </c>
      <c r="T23" s="598" t="str">
        <f>IF(ISBLANK('5. Evaluation Planning'!E30),"",'5. Evaluation Planning'!E30)</f>
        <v>Planning - By May 31st, 2013, 10 school staff, and 25 students will have participated and finished the second planning meeting regarding greenhouse construction and set up.</v>
      </c>
      <c r="U23" s="598" t="str">
        <f>IF(ISBLANK('5. Evaluation Planning'!E31),"",'5. Evaluation Planning'!E31)</f>
        <v>Planning - By June 14th, 2013, 10 school staff, and 25 students will have concluded all project meetings following the planting of seeds and application of fertilizers and agro-chemicals.</v>
      </c>
      <c r="V23" s="598" t="str">
        <f>IF(ISBLANK('5. Evaluation Planning'!E32),"",'5. Evaluation Planning'!E32)</f>
        <v>Fee Waivers - 20 female students and 5 male students will be provided with school fee reduction waivers.</v>
      </c>
      <c r="W23" s="598" t="str">
        <f>IF(ISBLANK('5. Evaluation Planning'!G29),"",'5. Evaluation Planning'!G29)</f>
        <v xml:space="preserve">Analysis of the project report book on met/unmet goals and adherance to the set timeline. </v>
      </c>
      <c r="X23" s="598" t="str">
        <f>IF(ISBLANK('5. Evaluation Planning'!G30),"",'5. Evaluation Planning'!G30)</f>
        <v xml:space="preserve">Analysis of the project report book on met/unmet goals and adherance to the set timeline. </v>
      </c>
      <c r="Y23" s="598" t="str">
        <f>IF(ISBLANK('5. Evaluation Planning'!G31),"",'5. Evaluation Planning'!G31)</f>
        <v xml:space="preserve">Analysis of the project report book on met/unmet goals and adherance to the set timeline. </v>
      </c>
      <c r="Z23" s="598" t="str">
        <f>IF(ISBLANK('5. Evaluation Planning'!G32),"",'5. Evaluation Planning'!G32)</f>
        <v>Students receiving the waivers, and that fee balance has been reduced in the school records</v>
      </c>
      <c r="AA23" s="598" t="str">
        <f>IF(ISBLANK('5. Evaluation Planning'!I29),"",'5. Evaluation Planning'!I29)</f>
        <v>All project members</v>
      </c>
      <c r="AB23" s="598" t="str">
        <f>IF(ISBLANK('5. Evaluation Planning'!I30),"",'5. Evaluation Planning'!I30)</f>
        <v>All project members</v>
      </c>
      <c r="AC23" s="598" t="str">
        <f>IF(ISBLANK('5. Evaluation Planning'!I31),"",'5. Evaluation Planning'!I31)</f>
        <v>All project members</v>
      </c>
      <c r="AD23" s="598" t="str">
        <f>IF(ISBLANK('5. Evaluation Planning'!I32),"",'5. Evaluation Planning'!I32)</f>
        <v>School Staff as well as the students at the school will be provided with forms detailing the fees waivers</v>
      </c>
      <c r="AE23" s="598" t="str">
        <f>IF(ISBLANK('5. Evaluation Planning'!K29),"",'5. Evaluation Planning'!K29)</f>
        <v>Meeting minutes will be taken, and progress from the report book will be discussed with all project members. Analysis of the timeline and met and unmet goals will be discussed.</v>
      </c>
      <c r="AF23" s="598" t="str">
        <f>IF(ISBLANK('5. Evaluation Planning'!K30),"",'5. Evaluation Planning'!K30)</f>
        <v>Meeting minutes will be taken, and progress from the report book will be discussed with all project members. Analysis of the timeline and met and unmet goals will be discussed.</v>
      </c>
      <c r="AG23" s="598" t="str">
        <f>IF(ISBLANK('5. Evaluation Planning'!K31),"",'5. Evaluation Planning'!K31)</f>
        <v>Meeting minutes will be taken, and progress from the report book will be discussed with all project members. Analysis of the timeline and met and unmet goals will be discussed.</v>
      </c>
      <c r="AH23" s="598" t="str">
        <f>IF(ISBLANK('5. Evaluation Planning'!K32),"",'5. Evaluation Planning'!K32)</f>
        <v>Fees waivers will only be given once Objectives 2.1 - 2.3 have been achieved.</v>
      </c>
      <c r="AI23" s="598" t="str">
        <f>IF(ISBLANK('5. Evaluation Planning'!M33),"",'5. Evaluation Planning'!M33)</f>
        <v>Completion of Nutritional Workshops and Training</v>
      </c>
      <c r="AJ23" s="598" t="str">
        <f>IF(ISBLANK('5. Evaluation Planning'!E33),"",'5. Evaluation Planning'!E33)</f>
        <v>Workshop - By June 21st, 2013, 15 school staff, 120 students and 50 community members will have been provided with farming techniques and greenhouse technology in the first Nutritional Workshop.</v>
      </c>
      <c r="AK23" s="598" t="str">
        <f>IF(ISBLANK('5. Evaluation Planning'!E34),"",'5. Evaluation Planning'!E34)</f>
        <v>Workshop - By June 28st, 2013, 15 school staff, 120 students and 50 community members will have been provided with nutritional and balanced diet information.</v>
      </c>
      <c r="AL23" s="598" t="str">
        <f>IF(ISBLANK('5. Evaluation Planning'!E35),"",'5. Evaluation Planning'!E35)</f>
        <v>Fee Waivers - 20 female students and 5 male students will be provided with school fee reduction waivers.</v>
      </c>
      <c r="AM23" s="598" t="str">
        <f>IF(ISBLANK('5. Evaluation Planning'!E36),"",'5. Evaluation Planning'!E36)</f>
        <v/>
      </c>
      <c r="AN23" s="598" t="str">
        <f>IF(ISBLANK('5. Evaluation Planning'!G33),"",'5. Evaluation Planning'!G33)</f>
        <v xml:space="preserve">Number of students, faculty, and community members trained on new farming techniques and greenhouse operation and construction will be measured. </v>
      </c>
      <c r="AO23" s="598" t="str">
        <f>IF(ISBLANK('5. Evaluation Planning'!G34),"",'5. Evaluation Planning'!G34)</f>
        <v xml:space="preserve">Number of students, faculty, and community members trained on importance of a balanced diet and nutritional information will be measured. </v>
      </c>
      <c r="AP23" s="598" t="str">
        <f>IF(ISBLANK('5. Evaluation Planning'!G35),"",'5. Evaluation Planning'!G35)</f>
        <v>Students receiving the waivers, and that fee balance has been reduced in the school records</v>
      </c>
      <c r="AQ23" s="598" t="str">
        <f>IF(ISBLANK('5. Evaluation Planning'!G36),"",'5. Evaluation Planning'!G36)</f>
        <v/>
      </c>
      <c r="AR23" s="598" t="str">
        <f>IF(ISBLANK('5. Evaluation Planning'!I33),"",'5. Evaluation Planning'!I33)</f>
        <v>All project members</v>
      </c>
      <c r="AS23" s="598" t="str">
        <f>IF(ISBLANK('5. Evaluation Planning'!I34),"",'5. Evaluation Planning'!I34)</f>
        <v>All project members</v>
      </c>
      <c r="AT23" s="598" t="str">
        <f>IF(ISBLANK('5. Evaluation Planning'!I35),"",'5. Evaluation Planning'!I35)</f>
        <v>School Staff as well as the students at the school will be provided with forms detailing the fees waivers</v>
      </c>
      <c r="AU23" s="598" t="str">
        <f>IF(ISBLANK('5. Evaluation Planning'!I36),"",'5. Evaluation Planning'!I36)</f>
        <v/>
      </c>
      <c r="AV23" s="598" t="str">
        <f>IF(ISBLANK('5. Evaluation Planning'!K33),"",'5. Evaluation Planning'!K33)</f>
        <v>Information will be collected at the end of each meeting by noting the attendance, through group discussions during the workshops, and through a survey following the conclusion of the workshop.</v>
      </c>
      <c r="AW23" s="598" t="str">
        <f>IF(ISBLANK('5. Evaluation Planning'!K34),"",'5. Evaluation Planning'!K34)</f>
        <v>Information will be collected at the end of each meeting by noting the attendance, through group discussions during the workshops, and through a survey following the conclusion of the workshop.</v>
      </c>
      <c r="AX23" s="598" t="str">
        <f>IF(ISBLANK('5. Evaluation Planning'!K35),"",'5. Evaluation Planning'!K35)</f>
        <v>Fees waivers will only be given once Objectives 3.1 - 3.3 have been achieved.</v>
      </c>
      <c r="AY23" s="598" t="str">
        <f>IF(ISBLANK('5. Evaluation Planning'!K36),"",'5. Evaluation Planning'!K36)</f>
        <v/>
      </c>
      <c r="AZ23">
        <f>IF(ISBLANK('5. Evaluation Planning'!G11),"",'5. Evaluation Planning'!G11)</f>
        <v>8</v>
      </c>
      <c r="BA23">
        <f>IF(ISBLANK('5. Evaluation Planning'!H11),"",'5. Evaluation Planning'!H11)</f>
        <v>5</v>
      </c>
      <c r="BB23">
        <f>IF(ISBLANK('5. Evaluation Planning'!I11),"",'5. Evaluation Planning'!I11)</f>
        <v>62</v>
      </c>
      <c r="BC23">
        <f>IF(ISBLANK('5. Evaluation Planning'!J11),"",'5. Evaluation Planning'!J11)</f>
        <v>58</v>
      </c>
      <c r="BD23">
        <f>IF(ISBLANK('5. Evaluation Planning'!K11),"",'5. Evaluation Planning'!K11)</f>
        <v>0</v>
      </c>
      <c r="BE23">
        <f>IF(ISBLANK('5. Evaluation Planning'!L11),"",'5. Evaluation Planning'!L11)</f>
        <v>0</v>
      </c>
      <c r="BF23">
        <f>IF(ISBLANK('5. Evaluation Planning'!G12),"",'5. Evaluation Planning'!G12)</f>
        <v>8</v>
      </c>
      <c r="BG23">
        <f>IF(ISBLANK('5. Evaluation Planning'!H12),"",'5. Evaluation Planning'!H12)</f>
        <v>5</v>
      </c>
      <c r="BH23">
        <f>IF(ISBLANK('5. Evaluation Planning'!I12),"",'5. Evaluation Planning'!I12)</f>
        <v>5</v>
      </c>
      <c r="BI23">
        <f>IF(ISBLANK('5. Evaluation Planning'!J12),"",'5. Evaluation Planning'!J12)</f>
        <v>20</v>
      </c>
      <c r="BJ23">
        <f>IF(ISBLANK('5. Evaluation Planning'!K12),"",'5. Evaluation Planning'!K12)</f>
        <v>0</v>
      </c>
      <c r="BK23">
        <f>IF(ISBLANK('5. Evaluation Planning'!L12),"",'5. Evaluation Planning'!L12)</f>
        <v>0</v>
      </c>
      <c r="BL23">
        <f>IF(ISBLANK('5. Evaluation Planning'!G13),"",'5. Evaluation Planning'!G13)</f>
        <v>1</v>
      </c>
      <c r="BM23">
        <f>IF(ISBLANK('5. Evaluation Planning'!G18),"",'5. Evaluation Planning'!G18)</f>
        <v>8</v>
      </c>
      <c r="BN23">
        <f>IF(ISBLANK('5. Evaluation Planning'!H18),"",'5. Evaluation Planning'!H18)</f>
        <v>5</v>
      </c>
      <c r="BO23">
        <f>IF(ISBLANK('5. Evaluation Planning'!I18),"",'5. Evaluation Planning'!I18)</f>
        <v>5</v>
      </c>
      <c r="BP23">
        <f>IF(ISBLANK('5. Evaluation Planning'!J18),"",'5. Evaluation Planning'!J18)</f>
        <v>20</v>
      </c>
      <c r="BQ23">
        <f>IF(ISBLANK('5. Evaluation Planning'!K18),"",'5. Evaluation Planning'!K18)</f>
        <v>0</v>
      </c>
      <c r="BR23">
        <f>IF(ISBLANK('5. Evaluation Planning'!L18),"",'5. Evaluation Planning'!L18)</f>
        <v>0</v>
      </c>
      <c r="BS23">
        <f>IF(ISBLANK('5. Evaluation Planning'!G19),"",'5. Evaluation Planning'!G19)</f>
        <v>2</v>
      </c>
      <c r="BT23">
        <f>IF(ISBLANK('5. Evaluation Planning'!I19),"",'5. Evaluation Planning'!I19)</f>
        <v>6</v>
      </c>
    </row>
    <row r="25" spans="1:72">
      <c r="A25" s="587" t="s">
        <v>195</v>
      </c>
      <c r="B25" s="587"/>
    </row>
    <row r="26" spans="1:72">
      <c r="A26" s="588" t="s">
        <v>765</v>
      </c>
      <c r="B26" s="588" t="s">
        <v>34</v>
      </c>
      <c r="C26" s="588" t="s">
        <v>651</v>
      </c>
    </row>
    <row r="27" spans="1:72">
      <c r="A27" t="str">
        <f>IF(ISBLANK('DO NO HARM'!G8),"",'DO NO HARM'!G8)</f>
        <v xml:space="preserve">Following the “do no harm” discussion with the community organizers, a few notable scenarios which could cause harm to the community have arisen. The most common consequence was that the introduction of new fresh fruits and vegetables into the market may harm some of the farmers in the area which rely on selling their produce in the market. Many of the community members rely on selling their own produce for income generation. By producing large quantities of produce, this will “flood” the market with better quality and cheaper goods. _x000D__x000D_Another issue which was discussed was that money earned from the project could be spent before purchasing the required materials to keep the greenhouse self-sustaining. Given the dire financial conditions at many area schools, there is a constant need for money. Most often this money is used to purchase school supplies, food or water. If any excess produce is sold from the greenhouse, they money may be consumed prior to the repurchase of agrochemicals, fertilizers, and seeds. _x000D__x000D_Furthermore, there was fear of having students leading the projects’ implementation. The concern is that students often drop out, transfer or graduate from school. The high turnover rate among students may mean that if students who are trained to operate the greenhouse leave, the project will fail. _x000D__x000D_The issue of water supply was discussed, as the water supply is often not reliable in the area. Similar to what happened during the bag gardening, if the water supply is shut off the crops may fail. _x000D__x000D_The final concern was the use of valuable land space within the school compound, which may restrict future building construction and affect the 10 year plan for the school’s development. Since the greenhouse will take up considerable space, there is a necessity to find a place where it will be most efficient without impacting the development of the school. </v>
      </c>
      <c r="B27" t="str">
        <f>IF(ISBLANK('DO NO HARM'!G9),"",'DO NO HARM'!G9)</f>
        <v xml:space="preserve">During these discussions, the topic of water contamination through the use of fertilizers and pesticides was determined to not be a concern due to the geographic impossibility that runoff could contaminate a water supply. Furthermore, water usage does not present a problem due to the new rainwater catchment system and water storage tank installed at the school. </v>
      </c>
      <c r="C27" t="str">
        <f>IF(ISBLANK('DO NO HARM'!G10),"",'DO NO HARM'!G10)</f>
        <v xml:space="preserve">It is commonplace for young women in this area to leave school, and rather than return home for fees, they proceed to the highway to engage in prostitution. Once they have collected enough money, they return to school and pay a small portion of their debt, only to repeat this cycle whenever money is needed. Not only does this endanger the lives of the girls each time they do it, but it endangers the community through an increase in the HIV/AIDS rates, as well as lowering the standard of education for the area. Students are sent home to collect money several times a year, which means they spend countless hours away from school. Every day they miss, is time they will not get back for exam preparation. This fuels another struggle, where schools try to collect money to improve learning, but the students perform poorly due to the large amounts of time spent out of school. A goal of this project is to keep students in school, through the use of a financial incentive. The school also is provided with an incentive by reducing the financial strain from a lack of fee payment. Lastly, the Amiran Seasonal Support Service will provide guidance to keep the project progressing. Compounding these factors will lead to the sustainability of the project for the future.  By removing the financial strain on students, more will be able to stay in school and won’t need to drop out or transfer, which may harm the project._x000D__x000D_Crop selection will be performed carefully, so that crops that will provide a more nutritious diet at the school, while not interfering with local produce can be selected. Due to the harsh environment, there are many crops which are difficult to grow here using only rainwater. The greenhouse will allow these types of produce to be grown, and supplied to the community, providing a more balanced diet while not interfering with the livelihood of farmers in the area. Water concerns were also alleviated through the installation of a rainwater harvesting system, and a large storage tank. Finally, a meeting with the school administrators and management board was able to set aside land for the project which will not interfere with the 10 year development plan of the school. </v>
      </c>
    </row>
    <row r="29" spans="1:72">
      <c r="A29" s="587" t="s">
        <v>274</v>
      </c>
      <c r="B29" s="587"/>
    </row>
    <row r="30" spans="1:72">
      <c r="A30" s="650" t="s">
        <v>766</v>
      </c>
      <c r="B30" s="650" t="s">
        <v>767</v>
      </c>
      <c r="C30" s="650" t="s">
        <v>790</v>
      </c>
      <c r="D30" s="650" t="s">
        <v>768</v>
      </c>
      <c r="E30" s="650" t="s">
        <v>787</v>
      </c>
      <c r="F30" s="650" t="s">
        <v>788</v>
      </c>
      <c r="G30" s="650" t="s">
        <v>789</v>
      </c>
      <c r="H30" s="650" t="s">
        <v>769</v>
      </c>
      <c r="I30" s="650" t="s">
        <v>770</v>
      </c>
      <c r="J30" s="650" t="s">
        <v>791</v>
      </c>
      <c r="K30" s="650" t="s">
        <v>771</v>
      </c>
      <c r="L30" s="650" t="s">
        <v>792</v>
      </c>
      <c r="M30" s="650" t="s">
        <v>793</v>
      </c>
      <c r="N30" s="650" t="s">
        <v>794</v>
      </c>
      <c r="O30" s="650" t="s">
        <v>772</v>
      </c>
      <c r="P30" s="650" t="s">
        <v>773</v>
      </c>
      <c r="Q30" s="650" t="s">
        <v>774</v>
      </c>
      <c r="R30" s="650" t="s">
        <v>775</v>
      </c>
      <c r="S30" s="650" t="s">
        <v>795</v>
      </c>
      <c r="T30" s="650" t="s">
        <v>796</v>
      </c>
      <c r="U30" s="650" t="s">
        <v>797</v>
      </c>
      <c r="V30" s="650" t="s">
        <v>798</v>
      </c>
      <c r="W30" s="650" t="s">
        <v>799</v>
      </c>
      <c r="X30" s="650" t="s">
        <v>800</v>
      </c>
      <c r="Y30" s="650" t="s">
        <v>776</v>
      </c>
      <c r="Z30" s="650" t="s">
        <v>777</v>
      </c>
      <c r="AA30" s="650" t="s">
        <v>778</v>
      </c>
      <c r="AB30" s="650" t="s">
        <v>779</v>
      </c>
      <c r="AC30" s="650" t="s">
        <v>780</v>
      </c>
      <c r="AD30" s="650" t="s">
        <v>781</v>
      </c>
      <c r="AE30" s="650" t="s">
        <v>801</v>
      </c>
      <c r="AF30" s="650" t="s">
        <v>802</v>
      </c>
      <c r="AG30" s="650" t="s">
        <v>782</v>
      </c>
      <c r="AH30" s="650" t="s">
        <v>783</v>
      </c>
      <c r="AI30" s="650" t="s">
        <v>784</v>
      </c>
      <c r="AJ30" s="650" t="s">
        <v>785</v>
      </c>
      <c r="AK30" s="650" t="s">
        <v>786</v>
      </c>
      <c r="AL30" s="588"/>
    </row>
    <row r="31" spans="1:72">
      <c r="A31" s="583" t="str">
        <f>IF(ISBLANK('7. VAST Projects'!F9),"",'7. VAST Projects'!F9)</f>
        <v>10-14</v>
      </c>
      <c r="B31" s="583" t="str">
        <f>IF(ISBLANK('7. VAST Projects'!I9),"",'7. VAST Projects'!I9)</f>
        <v>25+</v>
      </c>
      <c r="C31" s="583" t="str">
        <f>IF(ISBLANK('7. VAST Projects'!N9),"",'7. VAST Projects'!N9)</f>
        <v>25+</v>
      </c>
      <c r="D31" s="583" t="str">
        <f>IF(ISBLANK('7. VAST Projects'!R9),"",'7. VAST Projects'!R9)</f>
        <v/>
      </c>
      <c r="E31" s="583" t="str">
        <f>IF(ISBLANK('7. VAST Projects'!F11),"",'7. VAST Projects'!F11)</f>
        <v/>
      </c>
      <c r="F31" s="583" t="str">
        <f>IF(ISBLANK('7. VAST Projects'!I11),"",'7. VAST Projects'!I11)</f>
        <v/>
      </c>
      <c r="G31" s="583" t="str">
        <f>IF(ISBLANK('7. VAST Projects'!N11),"",'7. VAST Projects'!N11)</f>
        <v/>
      </c>
      <c r="H31" s="583" t="str">
        <f>IF(ISBLANK('7. VAST Projects'!F13),"",'7. VAST Projects'!F13)</f>
        <v/>
      </c>
      <c r="I31" s="583" t="str">
        <f>IF(ISBLANK('7. VAST Projects'!I13),"",'7. VAST Projects'!I13)</f>
        <v/>
      </c>
      <c r="J31" s="583" t="str">
        <f>IF(ISBLANK('7. VAST Projects'!N13),"",'7. VAST Projects'!N13)</f>
        <v/>
      </c>
      <c r="K31" s="583" t="str">
        <f>IF(ISBLANK('7. VAST Projects'!R13),"",'7. VAST Projects'!R13)</f>
        <v/>
      </c>
      <c r="L31" s="583" t="e">
        <f>IF(ISBLANK('7. VAST Projects'!#REF!),"",'7. VAST Projects'!#REF!)</f>
        <v>#REF!</v>
      </c>
      <c r="M31" s="583" t="e">
        <f>IF(ISBLANK('7. VAST Projects'!#REF!),"",'7. VAST Projects'!#REF!)</f>
        <v>#REF!</v>
      </c>
      <c r="N31" s="583" t="e">
        <f>IF(ISBLANK('7. VAST Projects'!#REF!),"",'7. VAST Projects'!#REF!)</f>
        <v>#REF!</v>
      </c>
      <c r="O31" s="583" t="str">
        <f>IF(ISBLANK('7. VAST Projects'!F18),"",'7. VAST Projects'!F18)</f>
        <v>18+</v>
      </c>
      <c r="P31" s="583" t="str">
        <f>IF(ISBLANK('7. VAST Projects'!I18),"",'7. VAST Projects'!I18)</f>
        <v>&lt;18</v>
      </c>
      <c r="Q31" s="583" t="str">
        <f>IF(ISBLANK('7. VAST Projects'!N18),"",'7. VAST Projects'!N18)</f>
        <v>18+</v>
      </c>
      <c r="R31" s="583" t="str">
        <f>IF(ISBLANK('7. VAST Projects'!R18),"",'7. VAST Projects'!R18)</f>
        <v>18+</v>
      </c>
      <c r="S31" s="583" t="e">
        <f>IF(ISBLANK('7. VAST Projects'!#REF!),"",'7. VAST Projects'!#REF!)</f>
        <v>#REF!</v>
      </c>
      <c r="T31" s="583" t="e">
        <f>IF(ISBLANK('7. VAST Projects'!#REF!),"",'7. VAST Projects'!#REF!)</f>
        <v>#REF!</v>
      </c>
      <c r="U31" s="583" t="e">
        <f>IF(ISBLANK('7. VAST Projects'!#REF!),"",'7. VAST Projects'!#REF!)</f>
        <v>#REF!</v>
      </c>
      <c r="V31" s="583" t="e">
        <f>IF(ISBLANK('7. VAST Projects'!#REF!),"",'7. VAST Projects'!#REF!)</f>
        <v>#REF!</v>
      </c>
      <c r="W31" s="583" t="e">
        <f>IF(ISBLANK('7. VAST Projects'!#REF!),"",'7. VAST Projects'!#REF!)</f>
        <v>#REF!</v>
      </c>
      <c r="X31" s="583" t="e">
        <f>IF(ISBLANK('7. VAST Projects'!#REF!),"",'7. VAST Projects'!#REF!)</f>
        <v>#REF!</v>
      </c>
      <c r="Y31" s="583" t="str">
        <f>IF(ISBLANK('7. VAST Projects'!F24),"",'7. VAST Projects'!F24)</f>
        <v/>
      </c>
      <c r="Z31" s="583" t="e">
        <f>IF(ISBLANK('7. VAST Projects'!#REF!),"",'7. VAST Projects'!#REF!)</f>
        <v>#REF!</v>
      </c>
      <c r="AA31" s="583" t="str">
        <f>IF(ISBLANK('7. VAST Projects'!G24),"",'7. VAST Projects'!G24)</f>
        <v/>
      </c>
      <c r="AB31" s="583" t="str">
        <f>IF(ISBLANK('7. VAST Projects'!H24),"",'7. VAST Projects'!H24)</f>
        <v/>
      </c>
      <c r="AC31" s="583" t="str">
        <f>IF(ISBLANK('7. VAST Projects'!F29),"",'7. VAST Projects'!F29)</f>
        <v/>
      </c>
      <c r="AD31" s="583" t="str">
        <f>IF(ISBLANK('7. VAST Projects'!I29),"",'7. VAST Projects'!I29)</f>
        <v/>
      </c>
      <c r="AE31" s="583" t="e">
        <f>IF(ISBLANK('7. VAST Projects'!#REF!),"",'7. VAST Projects'!#REF!)</f>
        <v>#REF!</v>
      </c>
      <c r="AF31" s="583" t="str">
        <f>IF(ISBLANK('7. VAST Projects'!N29),"",'7. VAST Projects'!N29)</f>
        <v/>
      </c>
      <c r="AG31" s="583" t="str">
        <f>IF(ISBLANK('7. VAST Projects'!E33),"",'7. VAST Projects'!E33)</f>
        <v/>
      </c>
      <c r="AH31" s="583" t="str">
        <f>IF(ISBLANK('7. VAST Projects'!G33),"",'7. VAST Projects'!G33)</f>
        <v/>
      </c>
      <c r="AI31" s="583" t="str">
        <f>IF(ISBLANK('7. VAST Projects'!E34),"",'7. VAST Projects'!E34)</f>
        <v/>
      </c>
      <c r="AJ31" s="583" t="str">
        <f>IF(ISBLANK('7. VAST Projects'!G34),"",'7. VAST Projects'!G34)</f>
        <v/>
      </c>
      <c r="AK31" s="583" t="str">
        <f>IF(ISBLANK('7. VAST Projects'!L34),"",'7. VAST Projects'!L34)</f>
        <v/>
      </c>
    </row>
    <row r="33" spans="1:85">
      <c r="A33" s="587" t="s">
        <v>1251</v>
      </c>
    </row>
    <row r="34" spans="1:85">
      <c r="A34" s="585" t="s">
        <v>814</v>
      </c>
      <c r="B34" s="588" t="s">
        <v>823</v>
      </c>
      <c r="C34" s="586" t="s">
        <v>1267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8"/>
      <c r="B38" s="588" t="s">
        <v>1252</v>
      </c>
      <c r="C38" s="588" t="s">
        <v>1253</v>
      </c>
      <c r="D38" s="588" t="s">
        <v>1254</v>
      </c>
      <c r="E38" s="588" t="s">
        <v>1255</v>
      </c>
      <c r="F38" s="588" t="s">
        <v>1256</v>
      </c>
      <c r="G38" s="588" t="s">
        <v>1257</v>
      </c>
      <c r="H38" s="588" t="s">
        <v>1258</v>
      </c>
      <c r="I38" s="588" t="s">
        <v>1259</v>
      </c>
      <c r="J38" s="588" t="s">
        <v>1260</v>
      </c>
      <c r="K38" s="588" t="s">
        <v>1261</v>
      </c>
      <c r="L38" s="588" t="s">
        <v>1262</v>
      </c>
      <c r="M38" s="588" t="s">
        <v>1263</v>
      </c>
      <c r="N38" s="588" t="s">
        <v>1264</v>
      </c>
      <c r="O38" s="588" t="s">
        <v>823</v>
      </c>
      <c r="P38" s="588" t="s">
        <v>1267</v>
      </c>
      <c r="Q38" s="588" t="s">
        <v>1268</v>
      </c>
    </row>
    <row r="39" spans="1:85">
      <c r="A39" s="588"/>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8"/>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8"/>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8"/>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8"/>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8"/>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8"/>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8"/>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8"/>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8"/>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8"/>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8"/>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8"/>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8"/>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8"/>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8"/>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8"/>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8"/>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7" t="s">
        <v>659</v>
      </c>
      <c r="L58" s="583"/>
    </row>
    <row r="59" spans="1:36">
      <c r="A59" s="586" t="s">
        <v>1269</v>
      </c>
      <c r="B59" s="586" t="s">
        <v>1270</v>
      </c>
      <c r="C59" s="586" t="s">
        <v>1271</v>
      </c>
      <c r="D59" s="586" t="s">
        <v>1272</v>
      </c>
      <c r="E59" s="586" t="s">
        <v>1273</v>
      </c>
      <c r="F59" s="586" t="s">
        <v>1274</v>
      </c>
      <c r="G59" s="586" t="s">
        <v>1275</v>
      </c>
      <c r="H59" s="586" t="s">
        <v>1276</v>
      </c>
      <c r="I59" s="586" t="s">
        <v>1277</v>
      </c>
      <c r="J59" s="586" t="s">
        <v>1278</v>
      </c>
      <c r="K59" s="586" t="s">
        <v>1279</v>
      </c>
      <c r="L59" s="586" t="s">
        <v>1280</v>
      </c>
      <c r="M59" s="586" t="s">
        <v>1281</v>
      </c>
      <c r="N59" s="586" t="s">
        <v>1282</v>
      </c>
      <c r="O59" s="586" t="s">
        <v>1283</v>
      </c>
      <c r="P59" s="586" t="s">
        <v>1284</v>
      </c>
      <c r="Q59" s="586" t="s">
        <v>1285</v>
      </c>
      <c r="R59" s="586" t="s">
        <v>1286</v>
      </c>
      <c r="S59" s="586" t="s">
        <v>1287</v>
      </c>
      <c r="T59" s="586" t="s">
        <v>1288</v>
      </c>
      <c r="U59" s="586" t="s">
        <v>1289</v>
      </c>
      <c r="V59" s="586" t="s">
        <v>1293</v>
      </c>
      <c r="W59" s="586" t="s">
        <v>1294</v>
      </c>
      <c r="X59" s="586" t="s">
        <v>1295</v>
      </c>
      <c r="Y59" s="586" t="s">
        <v>1290</v>
      </c>
      <c r="Z59" s="586" t="s">
        <v>1291</v>
      </c>
      <c r="AA59" s="586" t="s">
        <v>1292</v>
      </c>
      <c r="AB59" s="586" t="s">
        <v>1296</v>
      </c>
      <c r="AC59" s="586" t="s">
        <v>1297</v>
      </c>
      <c r="AD59" s="586" t="s">
        <v>1298</v>
      </c>
      <c r="AE59" s="586" t="s">
        <v>1299</v>
      </c>
      <c r="AF59" s="586" t="s">
        <v>1300</v>
      </c>
      <c r="AG59" s="586" t="s">
        <v>1301</v>
      </c>
      <c r="AH59" s="586" t="s">
        <v>1302</v>
      </c>
      <c r="AI59" s="586" t="s">
        <v>1303</v>
      </c>
      <c r="AJ59" s="586" t="s">
        <v>1304</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7" t="s">
        <v>1341</v>
      </c>
    </row>
    <row r="63" spans="1:36" ht="14" thickBot="1">
      <c r="A63" s="601" t="s">
        <v>258</v>
      </c>
      <c r="B63" s="602" t="s">
        <v>91</v>
      </c>
      <c r="C63" s="602" t="s">
        <v>259</v>
      </c>
      <c r="D63" s="602" t="s">
        <v>260</v>
      </c>
      <c r="E63" s="602" t="s">
        <v>261</v>
      </c>
      <c r="F63" s="852" t="s">
        <v>263</v>
      </c>
      <c r="G63" s="852" t="s">
        <v>264</v>
      </c>
      <c r="H63" s="852" t="s">
        <v>265</v>
      </c>
      <c r="I63" s="852" t="s">
        <v>266</v>
      </c>
    </row>
    <row r="64" spans="1:36">
      <c r="A64" s="853" t="str">
        <f>IF(ISBLANK('9. PCPP - Referrals'!D8),"",'9. PCPP - Referrals'!D8)</f>
        <v/>
      </c>
      <c r="B64" s="853" t="str">
        <f>IF(ISBLANK('9. PCPP - Referrals'!E8),"",'9. PCPP - Referrals'!E8)</f>
        <v/>
      </c>
      <c r="C64" s="853" t="str">
        <f>IF(ISBLANK('9. PCPP - Referrals'!F8),"",'9. PCPP - Referrals'!F8)</f>
        <v>World Connect</v>
      </c>
      <c r="D64" s="853" t="str">
        <f>IF(ISBLANK('9. PCPP - Referrals'!G8),"",'9. PCPP - Referrals'!G8)</f>
        <v/>
      </c>
      <c r="E64" s="853" t="str">
        <f>IF(ISBLANK('9. PCPP - Referrals'!H8),"",'9. PCPP - Referrals'!H8)</f>
        <v/>
      </c>
      <c r="F64" s="853" t="str">
        <f>IF(ISBLANK('9. PCPP - Referrals'!I8),"",'9. PCPP - Referrals'!I8)</f>
        <v/>
      </c>
      <c r="G64" s="853" t="str">
        <f>IF(ISBLANK('9. PCPP - Referrals'!J8),"",'9. PCPP - Referrals'!J8)</f>
        <v/>
      </c>
      <c r="H64" s="853" t="str">
        <f>IF(ISBLANK('9. PCPP - Referrals'!K8),"",'9. PCPP - Referrals'!K8)</f>
        <v/>
      </c>
      <c r="I64" s="853" t="str">
        <f>IF(ISBLANK('9. PCPP - Referrals'!L8),"",'9. PCPP - Referrals'!L8)</f>
        <v/>
      </c>
    </row>
    <row r="65" spans="1:9">
      <c r="A65" s="853" t="str">
        <f>IF(ISBLANK('9. PCPP - Referrals'!D9),"",'9. PCPP - Referrals'!D9)</f>
        <v/>
      </c>
      <c r="B65" s="853" t="str">
        <f>IF(ISBLANK('9. PCPP - Referrals'!E9),"",'9. PCPP - Referrals'!E9)</f>
        <v/>
      </c>
      <c r="C65" s="853" t="str">
        <f>IF(ISBLANK('9. PCPP - Referrals'!F9),"",'9. PCPP - Referrals'!F9)</f>
        <v/>
      </c>
      <c r="D65" s="853" t="str">
        <f>IF(ISBLANK('9. PCPP - Referrals'!G9),"",'9. PCPP - Referrals'!G9)</f>
        <v/>
      </c>
      <c r="E65" s="853" t="str">
        <f>IF(ISBLANK('9. PCPP - Referrals'!H9),"",'9. PCPP - Referrals'!H9)</f>
        <v/>
      </c>
      <c r="F65" s="853" t="str">
        <f>IF(ISBLANK('9. PCPP - Referrals'!I9),"",'9. PCPP - Referrals'!I9)</f>
        <v/>
      </c>
      <c r="G65" s="853" t="str">
        <f>IF(ISBLANK('9. PCPP - Referrals'!J9),"",'9. PCPP - Referrals'!J9)</f>
        <v/>
      </c>
      <c r="H65" s="853" t="str">
        <f>IF(ISBLANK('9. PCPP - Referrals'!K9),"",'9. PCPP - Referrals'!K9)</f>
        <v/>
      </c>
      <c r="I65" s="853" t="str">
        <f>IF(ISBLANK('9. PCPP - Referrals'!L9),"",'9. PCPP - Referrals'!L9)</f>
        <v/>
      </c>
    </row>
    <row r="66" spans="1:9">
      <c r="A66" s="853" t="str">
        <f>IF(ISBLANK('9. PCPP - Referrals'!D10),"",'9. PCPP - Referrals'!D10)</f>
        <v/>
      </c>
      <c r="B66" s="853" t="str">
        <f>IF(ISBLANK('9. PCPP - Referrals'!E10),"",'9. PCPP - Referrals'!E10)</f>
        <v/>
      </c>
      <c r="C66" s="853" t="str">
        <f>IF(ISBLANK('9. PCPP - Referrals'!F10),"",'9. PCPP - Referrals'!F10)</f>
        <v/>
      </c>
      <c r="D66" s="853" t="str">
        <f>IF(ISBLANK('9. PCPP - Referrals'!G10),"",'9. PCPP - Referrals'!G10)</f>
        <v/>
      </c>
      <c r="E66" s="853" t="str">
        <f>IF(ISBLANK('9. PCPP - Referrals'!H10),"",'9. PCPP - Referrals'!H10)</f>
        <v/>
      </c>
      <c r="F66" s="853" t="str">
        <f>IF(ISBLANK('9. PCPP - Referrals'!I10),"",'9. PCPP - Referrals'!I10)</f>
        <v/>
      </c>
      <c r="G66" s="853" t="str">
        <f>IF(ISBLANK('9. PCPP - Referrals'!J10),"",'9. PCPP - Referrals'!J10)</f>
        <v/>
      </c>
      <c r="H66" s="853" t="str">
        <f>IF(ISBLANK('9. PCPP - Referrals'!K10),"",'9. PCPP - Referrals'!K10)</f>
        <v/>
      </c>
      <c r="I66" s="853" t="str">
        <f>IF(ISBLANK('9. PCPP - Referrals'!L10),"",'9. PCPP - Referrals'!L10)</f>
        <v/>
      </c>
    </row>
    <row r="67" spans="1:9">
      <c r="A67" s="853" t="str">
        <f>IF(ISBLANK('9. PCPP - Referrals'!D11),"",'9. PCPP - Referrals'!D11)</f>
        <v/>
      </c>
      <c r="B67" s="853" t="str">
        <f>IF(ISBLANK('9. PCPP - Referrals'!E11),"",'9. PCPP - Referrals'!E11)</f>
        <v/>
      </c>
      <c r="C67" s="853" t="str">
        <f>IF(ISBLANK('9. PCPP - Referrals'!F11),"",'9. PCPP - Referrals'!F11)</f>
        <v/>
      </c>
      <c r="D67" s="853" t="str">
        <f>IF(ISBLANK('9. PCPP - Referrals'!G11),"",'9. PCPP - Referrals'!G11)</f>
        <v/>
      </c>
      <c r="E67" s="853" t="str">
        <f>IF(ISBLANK('9. PCPP - Referrals'!H11),"",'9. PCPP - Referrals'!H11)</f>
        <v/>
      </c>
      <c r="F67" s="853" t="str">
        <f>IF(ISBLANK('9. PCPP - Referrals'!I11),"",'9. PCPP - Referrals'!I11)</f>
        <v/>
      </c>
      <c r="G67" s="853" t="str">
        <f>IF(ISBLANK('9. PCPP - Referrals'!J11),"",'9. PCPP - Referrals'!J11)</f>
        <v/>
      </c>
      <c r="H67" s="853" t="str">
        <f>IF(ISBLANK('9. PCPP - Referrals'!K11),"",'9. PCPP - Referrals'!K11)</f>
        <v/>
      </c>
      <c r="I67" s="853" t="str">
        <f>IF(ISBLANK('9. PCPP - Referrals'!L11),"",'9. PCPP - Referrals'!L11)</f>
        <v/>
      </c>
    </row>
    <row r="68" spans="1:9">
      <c r="A68" s="853" t="str">
        <f>IF(ISBLANK('9. PCPP - Referrals'!D12),"",'9. PCPP - Referrals'!D12)</f>
        <v/>
      </c>
      <c r="B68" s="853" t="str">
        <f>IF(ISBLANK('9. PCPP - Referrals'!E12),"",'9. PCPP - Referrals'!E12)</f>
        <v/>
      </c>
      <c r="C68" s="853" t="str">
        <f>IF(ISBLANK('9. PCPP - Referrals'!F12),"",'9. PCPP - Referrals'!F12)</f>
        <v/>
      </c>
      <c r="D68" s="853" t="str">
        <f>IF(ISBLANK('9. PCPP - Referrals'!G12),"",'9. PCPP - Referrals'!G12)</f>
        <v/>
      </c>
      <c r="E68" s="853" t="str">
        <f>IF(ISBLANK('9. PCPP - Referrals'!H12),"",'9. PCPP - Referrals'!H12)</f>
        <v/>
      </c>
      <c r="F68" s="853" t="str">
        <f>IF(ISBLANK('9. PCPP - Referrals'!I12),"",'9. PCPP - Referrals'!I12)</f>
        <v/>
      </c>
      <c r="G68" s="853" t="str">
        <f>IF(ISBLANK('9. PCPP - Referrals'!J12),"",'9. PCPP - Referrals'!J12)</f>
        <v/>
      </c>
      <c r="H68" s="853" t="str">
        <f>IF(ISBLANK('9. PCPP - Referrals'!K12),"",'9. PCPP - Referrals'!K12)</f>
        <v/>
      </c>
      <c r="I68" s="853" t="str">
        <f>IF(ISBLANK('9. PCPP - Referrals'!L12),"",'9. PCPP - Referrals'!L12)</f>
        <v/>
      </c>
    </row>
    <row r="69" spans="1:9">
      <c r="A69" s="853" t="str">
        <f>IF(ISBLANK('9. PCPP - Referrals'!D13),"",'9. PCPP - Referrals'!D13)</f>
        <v/>
      </c>
      <c r="B69" s="853" t="str">
        <f>IF(ISBLANK('9. PCPP - Referrals'!E13),"",'9. PCPP - Referrals'!E13)</f>
        <v/>
      </c>
      <c r="C69" s="853" t="str">
        <f>IF(ISBLANK('9. PCPP - Referrals'!F13),"",'9. PCPP - Referrals'!F13)</f>
        <v/>
      </c>
      <c r="D69" s="853" t="str">
        <f>IF(ISBLANK('9. PCPP - Referrals'!G13),"",'9. PCPP - Referrals'!G13)</f>
        <v/>
      </c>
      <c r="E69" s="853" t="str">
        <f>IF(ISBLANK('9. PCPP - Referrals'!H13),"",'9. PCPP - Referrals'!H13)</f>
        <v/>
      </c>
      <c r="F69" s="853" t="str">
        <f>IF(ISBLANK('9. PCPP - Referrals'!I13),"",'9. PCPP - Referrals'!I13)</f>
        <v/>
      </c>
      <c r="G69" s="853" t="str">
        <f>IF(ISBLANK('9. PCPP - Referrals'!J13),"",'9. PCPP - Referrals'!J13)</f>
        <v/>
      </c>
      <c r="H69" s="853" t="str">
        <f>IF(ISBLANK('9. PCPP - Referrals'!K13),"",'9. PCPP - Referrals'!K13)</f>
        <v/>
      </c>
      <c r="I69" s="853" t="str">
        <f>IF(ISBLANK('9. PCPP - Referrals'!L13),"",'9. PCPP - Referrals'!L13)</f>
        <v/>
      </c>
    </row>
    <row r="70" spans="1:9">
      <c r="A70" s="853" t="str">
        <f>IF(ISBLANK('9. PCPP - Referrals'!D14),"",'9. PCPP - Referrals'!D14)</f>
        <v/>
      </c>
      <c r="B70" s="853" t="str">
        <f>IF(ISBLANK('9. PCPP - Referrals'!E14),"",'9. PCPP - Referrals'!E14)</f>
        <v/>
      </c>
      <c r="C70" s="853" t="str">
        <f>IF(ISBLANK('9. PCPP - Referrals'!F14),"",'9. PCPP - Referrals'!F14)</f>
        <v/>
      </c>
      <c r="D70" s="853" t="str">
        <f>IF(ISBLANK('9. PCPP - Referrals'!G14),"",'9. PCPP - Referrals'!G14)</f>
        <v/>
      </c>
      <c r="E70" s="853" t="str">
        <f>IF(ISBLANK('9. PCPP - Referrals'!H14),"",'9. PCPP - Referrals'!H14)</f>
        <v/>
      </c>
      <c r="F70" s="853" t="str">
        <f>IF(ISBLANK('9. PCPP - Referrals'!I14),"",'9. PCPP - Referrals'!I14)</f>
        <v/>
      </c>
      <c r="G70" s="853" t="str">
        <f>IF(ISBLANK('9. PCPP - Referrals'!J14),"",'9. PCPP - Referrals'!J14)</f>
        <v/>
      </c>
      <c r="H70" s="853" t="str">
        <f>IF(ISBLANK('9. PCPP - Referrals'!K14),"",'9. PCPP - Referrals'!K14)</f>
        <v/>
      </c>
      <c r="I70" s="853" t="str">
        <f>IF(ISBLANK('9. PCPP - Referrals'!L14),"",'9. PCPP - Referrals'!L14)</f>
        <v/>
      </c>
    </row>
    <row r="71" spans="1:9">
      <c r="A71" s="853" t="str">
        <f>IF(ISBLANK('9. PCPP - Referrals'!D15),"",'9. PCPP - Referrals'!D15)</f>
        <v/>
      </c>
      <c r="B71" s="853" t="str">
        <f>IF(ISBLANK('9. PCPP - Referrals'!E15),"",'9. PCPP - Referrals'!E15)</f>
        <v/>
      </c>
      <c r="C71" s="853" t="str">
        <f>IF(ISBLANK('9. PCPP - Referrals'!F15),"",'9. PCPP - Referrals'!F15)</f>
        <v/>
      </c>
      <c r="D71" s="853" t="str">
        <f>IF(ISBLANK('9. PCPP - Referrals'!G15),"",'9. PCPP - Referrals'!G15)</f>
        <v/>
      </c>
      <c r="E71" s="853" t="str">
        <f>IF(ISBLANK('9. PCPP - Referrals'!H15),"",'9. PCPP - Referrals'!H15)</f>
        <v/>
      </c>
      <c r="F71" s="853" t="str">
        <f>IF(ISBLANK('9. PCPP - Referrals'!I15),"",'9. PCPP - Referrals'!I15)</f>
        <v/>
      </c>
      <c r="G71" s="853" t="str">
        <f>IF(ISBLANK('9. PCPP - Referrals'!J15),"",'9. PCPP - Referrals'!J15)</f>
        <v/>
      </c>
      <c r="H71" s="853" t="str">
        <f>IF(ISBLANK('9. PCPP - Referrals'!K15),"",'9. PCPP - Referrals'!K15)</f>
        <v/>
      </c>
      <c r="I71" s="853" t="str">
        <f>IF(ISBLANK('9. PCPP - Referrals'!L15),"",'9. PCPP - Referrals'!L15)</f>
        <v/>
      </c>
    </row>
    <row r="72" spans="1:9">
      <c r="A72" s="853" t="str">
        <f>IF(ISBLANK('9. PCPP - Referrals'!D16),"",'9. PCPP - Referrals'!D16)</f>
        <v/>
      </c>
      <c r="B72" s="853" t="str">
        <f>IF(ISBLANK('9. PCPP - Referrals'!E16),"",'9. PCPP - Referrals'!E16)</f>
        <v/>
      </c>
      <c r="C72" s="853" t="str">
        <f>IF(ISBLANK('9. PCPP - Referrals'!F16),"",'9. PCPP - Referrals'!F16)</f>
        <v/>
      </c>
      <c r="D72" s="853" t="str">
        <f>IF(ISBLANK('9. PCPP - Referrals'!G16),"",'9. PCPP - Referrals'!G16)</f>
        <v/>
      </c>
      <c r="E72" s="853" t="str">
        <f>IF(ISBLANK('9. PCPP - Referrals'!H16),"",'9. PCPP - Referrals'!H16)</f>
        <v/>
      </c>
      <c r="F72" s="853" t="str">
        <f>IF(ISBLANK('9. PCPP - Referrals'!I16),"",'9. PCPP - Referrals'!I16)</f>
        <v/>
      </c>
      <c r="G72" s="853" t="str">
        <f>IF(ISBLANK('9. PCPP - Referrals'!J16),"",'9. PCPP - Referrals'!J16)</f>
        <v/>
      </c>
      <c r="H72" s="853" t="str">
        <f>IF(ISBLANK('9. PCPP - Referrals'!K16),"",'9. PCPP - Referrals'!K16)</f>
        <v/>
      </c>
      <c r="I72" s="853" t="str">
        <f>IF(ISBLANK('9. PCPP - Referrals'!L16),"",'9. PCPP - Referrals'!L16)</f>
        <v/>
      </c>
    </row>
    <row r="73" spans="1:9">
      <c r="A73" s="853" t="str">
        <f>IF(ISBLANK('9. PCPP - Referrals'!D17),"",'9. PCPP - Referrals'!D17)</f>
        <v/>
      </c>
      <c r="B73" s="853" t="str">
        <f>IF(ISBLANK('9. PCPP - Referrals'!E17),"",'9. PCPP - Referrals'!E17)</f>
        <v/>
      </c>
      <c r="C73" s="853" t="str">
        <f>IF(ISBLANK('9. PCPP - Referrals'!F17),"",'9. PCPP - Referrals'!F17)</f>
        <v/>
      </c>
      <c r="D73" s="853" t="str">
        <f>IF(ISBLANK('9. PCPP - Referrals'!G17),"",'9. PCPP - Referrals'!G17)</f>
        <v/>
      </c>
      <c r="E73" s="853" t="str">
        <f>IF(ISBLANK('9. PCPP - Referrals'!H17),"",'9. PCPP - Referrals'!H17)</f>
        <v/>
      </c>
      <c r="F73" s="853" t="str">
        <f>IF(ISBLANK('9. PCPP - Referrals'!I17),"",'9. PCPP - Referrals'!I17)</f>
        <v/>
      </c>
      <c r="G73" s="853" t="str">
        <f>IF(ISBLANK('9. PCPP - Referrals'!J17),"",'9. PCPP - Referrals'!J17)</f>
        <v/>
      </c>
      <c r="H73" s="853" t="str">
        <f>IF(ISBLANK('9. PCPP - Referrals'!K17),"",'9. PCPP - Referrals'!K17)</f>
        <v/>
      </c>
      <c r="I73" s="853" t="str">
        <f>IF(ISBLANK('9. PCPP - Referrals'!L17),"",'9. PCPP - Referrals'!L17)</f>
        <v/>
      </c>
    </row>
    <row r="74" spans="1:9">
      <c r="A74" s="853" t="str">
        <f>IF(ISBLANK('9. PCPP - Referrals'!D18),"",'9. PCPP - Referrals'!D18)</f>
        <v/>
      </c>
      <c r="B74" s="853" t="str">
        <f>IF(ISBLANK('9. PCPP - Referrals'!E18),"",'9. PCPP - Referrals'!E18)</f>
        <v/>
      </c>
      <c r="C74" s="853" t="str">
        <f>IF(ISBLANK('9. PCPP - Referrals'!F18),"",'9. PCPP - Referrals'!F18)</f>
        <v/>
      </c>
      <c r="D74" s="853" t="str">
        <f>IF(ISBLANK('9. PCPP - Referrals'!G18),"",'9. PCPP - Referrals'!G18)</f>
        <v/>
      </c>
      <c r="E74" s="853" t="str">
        <f>IF(ISBLANK('9. PCPP - Referrals'!H18),"",'9. PCPP - Referrals'!H18)</f>
        <v/>
      </c>
      <c r="F74" s="853" t="str">
        <f>IF(ISBLANK('9. PCPP - Referrals'!I18),"",'9. PCPP - Referrals'!I18)</f>
        <v/>
      </c>
      <c r="G74" s="853" t="str">
        <f>IF(ISBLANK('9. PCPP - Referrals'!J18),"",'9. PCPP - Referrals'!J18)</f>
        <v/>
      </c>
      <c r="H74" s="853" t="str">
        <f>IF(ISBLANK('9. PCPP - Referrals'!K18),"",'9. PCPP - Referrals'!K18)</f>
        <v/>
      </c>
      <c r="I74" s="853" t="str">
        <f>IF(ISBLANK('9. PCPP - Referrals'!L18),"",'9. PCPP - Referrals'!L18)</f>
        <v/>
      </c>
    </row>
    <row r="75" spans="1:9">
      <c r="A75" s="853" t="str">
        <f>IF(ISBLANK('9. PCPP - Referrals'!D19),"",'9. PCPP - Referrals'!D19)</f>
        <v/>
      </c>
      <c r="B75" s="853" t="str">
        <f>IF(ISBLANK('9. PCPP - Referrals'!E19),"",'9. PCPP - Referrals'!E19)</f>
        <v/>
      </c>
      <c r="C75" s="853" t="str">
        <f>IF(ISBLANK('9. PCPP - Referrals'!F19),"",'9. PCPP - Referrals'!F19)</f>
        <v/>
      </c>
      <c r="D75" s="853" t="str">
        <f>IF(ISBLANK('9. PCPP - Referrals'!G19),"",'9. PCPP - Referrals'!G19)</f>
        <v/>
      </c>
      <c r="E75" s="853" t="str">
        <f>IF(ISBLANK('9. PCPP - Referrals'!H19),"",'9. PCPP - Referrals'!H19)</f>
        <v/>
      </c>
      <c r="F75" s="853" t="str">
        <f>IF(ISBLANK('9. PCPP - Referrals'!I19),"",'9. PCPP - Referrals'!I19)</f>
        <v/>
      </c>
      <c r="G75" s="853" t="str">
        <f>IF(ISBLANK('9. PCPP - Referrals'!J19),"",'9. PCPP - Referrals'!J19)</f>
        <v/>
      </c>
      <c r="H75" s="853" t="str">
        <f>IF(ISBLANK('9. PCPP - Referrals'!K19),"",'9. PCPP - Referrals'!K19)</f>
        <v/>
      </c>
      <c r="I75" s="853" t="str">
        <f>IF(ISBLANK('9. PCPP - Referrals'!L19),"",'9. PCPP - Referrals'!L19)</f>
        <v/>
      </c>
    </row>
    <row r="76" spans="1:9">
      <c r="A76" s="853" t="str">
        <f>IF(ISBLANK('9. PCPP - Referrals'!D20),"",'9. PCPP - Referrals'!D20)</f>
        <v/>
      </c>
      <c r="B76" s="853" t="str">
        <f>IF(ISBLANK('9. PCPP - Referrals'!E20),"",'9. PCPP - Referrals'!E20)</f>
        <v/>
      </c>
      <c r="C76" s="853" t="str">
        <f>IF(ISBLANK('9. PCPP - Referrals'!F20),"",'9. PCPP - Referrals'!F20)</f>
        <v/>
      </c>
      <c r="D76" s="853" t="str">
        <f>IF(ISBLANK('9. PCPP - Referrals'!G20),"",'9. PCPP - Referrals'!G20)</f>
        <v/>
      </c>
      <c r="E76" s="853" t="str">
        <f>IF(ISBLANK('9. PCPP - Referrals'!H20),"",'9. PCPP - Referrals'!H20)</f>
        <v/>
      </c>
      <c r="F76" s="853" t="str">
        <f>IF(ISBLANK('9. PCPP - Referrals'!I20),"",'9. PCPP - Referrals'!I20)</f>
        <v/>
      </c>
      <c r="G76" s="853" t="str">
        <f>IF(ISBLANK('9. PCPP - Referrals'!J20),"",'9. PCPP - Referrals'!J20)</f>
        <v/>
      </c>
      <c r="H76" s="853" t="str">
        <f>IF(ISBLANK('9. PCPP - Referrals'!K20),"",'9. PCPP - Referrals'!K20)</f>
        <v/>
      </c>
      <c r="I76" s="853" t="str">
        <f>IF(ISBLANK('9. PCPP - Referrals'!L20),"",'9. PCPP - Referrals'!L20)</f>
        <v/>
      </c>
    </row>
    <row r="77" spans="1:9">
      <c r="A77" s="853" t="str">
        <f>IF(ISBLANK('9. PCPP - Referrals'!D21),"",'9. PCPP - Referrals'!D21)</f>
        <v/>
      </c>
      <c r="B77" s="853" t="str">
        <f>IF(ISBLANK('9. PCPP - Referrals'!E21),"",'9. PCPP - Referrals'!E21)</f>
        <v/>
      </c>
      <c r="C77" s="853" t="str">
        <f>IF(ISBLANK('9. PCPP - Referrals'!F21),"",'9. PCPP - Referrals'!F21)</f>
        <v/>
      </c>
      <c r="D77" s="853" t="str">
        <f>IF(ISBLANK('9. PCPP - Referrals'!G21),"",'9. PCPP - Referrals'!G21)</f>
        <v/>
      </c>
      <c r="E77" s="853" t="str">
        <f>IF(ISBLANK('9. PCPP - Referrals'!H21),"",'9. PCPP - Referrals'!H21)</f>
        <v/>
      </c>
      <c r="F77" s="853" t="str">
        <f>IF(ISBLANK('9. PCPP - Referrals'!I21),"",'9. PCPP - Referrals'!I21)</f>
        <v/>
      </c>
      <c r="G77" s="853" t="str">
        <f>IF(ISBLANK('9. PCPP - Referrals'!J21),"",'9. PCPP - Referrals'!J21)</f>
        <v/>
      </c>
      <c r="H77" s="853" t="str">
        <f>IF(ISBLANK('9. PCPP - Referrals'!K21),"",'9. PCPP - Referrals'!K21)</f>
        <v/>
      </c>
      <c r="I77" s="853" t="str">
        <f>IF(ISBLANK('9. PCPP - Referrals'!L21),"",'9. PCPP - Referrals'!L21)</f>
        <v/>
      </c>
    </row>
    <row r="78" spans="1:9">
      <c r="A78" s="853" t="str">
        <f>IF(ISBLANK('9. PCPP - Referrals'!D22),"",'9. PCPP - Referrals'!D22)</f>
        <v/>
      </c>
      <c r="B78" s="853" t="str">
        <f>IF(ISBLANK('9. PCPP - Referrals'!E22),"",'9. PCPP - Referrals'!E22)</f>
        <v/>
      </c>
      <c r="C78" s="853" t="str">
        <f>IF(ISBLANK('9. PCPP - Referrals'!F22),"",'9. PCPP - Referrals'!F22)</f>
        <v/>
      </c>
      <c r="D78" s="853" t="str">
        <f>IF(ISBLANK('9. PCPP - Referrals'!G22),"",'9. PCPP - Referrals'!G22)</f>
        <v/>
      </c>
      <c r="E78" s="853" t="str">
        <f>IF(ISBLANK('9. PCPP - Referrals'!H22),"",'9. PCPP - Referrals'!H22)</f>
        <v/>
      </c>
      <c r="F78" s="853" t="str">
        <f>IF(ISBLANK('9. PCPP - Referrals'!I22),"",'9. PCPP - Referrals'!I22)</f>
        <v/>
      </c>
      <c r="G78" s="853" t="str">
        <f>IF(ISBLANK('9. PCPP - Referrals'!J22),"",'9. PCPP - Referrals'!J22)</f>
        <v/>
      </c>
      <c r="H78" s="853" t="str">
        <f>IF(ISBLANK('9. PCPP - Referrals'!K22),"",'9. PCPP - Referrals'!K22)</f>
        <v/>
      </c>
      <c r="I78" s="853" t="str">
        <f>IF(ISBLANK('9. PCPP - Referrals'!L22),"",'9. PCPP - Referrals'!L22)</f>
        <v/>
      </c>
    </row>
    <row r="79" spans="1:9">
      <c r="A79" s="853" t="str">
        <f>IF(ISBLANK('9. PCPP - Referrals'!D23),"",'9. PCPP - Referrals'!D23)</f>
        <v/>
      </c>
      <c r="B79" s="853" t="str">
        <f>IF(ISBLANK('9. PCPP - Referrals'!E23),"",'9. PCPP - Referrals'!E23)</f>
        <v/>
      </c>
      <c r="C79" s="853" t="str">
        <f>IF(ISBLANK('9. PCPP - Referrals'!F23),"",'9. PCPP - Referrals'!F23)</f>
        <v/>
      </c>
      <c r="D79" s="853" t="str">
        <f>IF(ISBLANK('9. PCPP - Referrals'!G23),"",'9. PCPP - Referrals'!G23)</f>
        <v/>
      </c>
      <c r="E79" s="853" t="str">
        <f>IF(ISBLANK('9. PCPP - Referrals'!H23),"",'9. PCPP - Referrals'!H23)</f>
        <v/>
      </c>
      <c r="F79" s="853" t="str">
        <f>IF(ISBLANK('9. PCPP - Referrals'!I23),"",'9. PCPP - Referrals'!I23)</f>
        <v/>
      </c>
      <c r="G79" s="853" t="str">
        <f>IF(ISBLANK('9. PCPP - Referrals'!J23),"",'9. PCPP - Referrals'!J23)</f>
        <v/>
      </c>
      <c r="H79" s="853" t="str">
        <f>IF(ISBLANK('9. PCPP - Referrals'!K23),"",'9. PCPP - Referrals'!K23)</f>
        <v/>
      </c>
      <c r="I79" s="853" t="str">
        <f>IF(ISBLANK('9. PCPP - Referrals'!L23),"",'9. PCPP - Referrals'!L23)</f>
        <v/>
      </c>
    </row>
    <row r="80" spans="1:9">
      <c r="A80" s="853" t="str">
        <f>IF(ISBLANK('9. PCPP - Referrals'!D24),"",'9. PCPP - Referrals'!D24)</f>
        <v/>
      </c>
      <c r="B80" s="853" t="str">
        <f>IF(ISBLANK('9. PCPP - Referrals'!E24),"",'9. PCPP - Referrals'!E24)</f>
        <v/>
      </c>
      <c r="C80" s="853" t="str">
        <f>IF(ISBLANK('9. PCPP - Referrals'!F24),"",'9. PCPP - Referrals'!F24)</f>
        <v/>
      </c>
      <c r="D80" s="853" t="str">
        <f>IF(ISBLANK('9. PCPP - Referrals'!G24),"",'9. PCPP - Referrals'!G24)</f>
        <v/>
      </c>
      <c r="E80" s="853" t="str">
        <f>IF(ISBLANK('9. PCPP - Referrals'!H24),"",'9. PCPP - Referrals'!H24)</f>
        <v/>
      </c>
      <c r="F80" s="853" t="str">
        <f>IF(ISBLANK('9. PCPP - Referrals'!I24),"",'9. PCPP - Referrals'!I24)</f>
        <v/>
      </c>
      <c r="G80" s="853" t="str">
        <f>IF(ISBLANK('9. PCPP - Referrals'!J24),"",'9. PCPP - Referrals'!J24)</f>
        <v/>
      </c>
      <c r="H80" s="853" t="str">
        <f>IF(ISBLANK('9. PCPP - Referrals'!K24),"",'9. PCPP - Referrals'!K24)</f>
        <v/>
      </c>
      <c r="I80" s="853" t="str">
        <f>IF(ISBLANK('9. PCPP - Referrals'!L24),"",'9. PCPP - Referrals'!L24)</f>
        <v/>
      </c>
    </row>
    <row r="81" spans="1:9">
      <c r="A81" s="853" t="str">
        <f>IF(ISBLANK('9. PCPP - Referrals'!D25),"",'9. PCPP - Referrals'!D25)</f>
        <v/>
      </c>
      <c r="B81" s="853" t="str">
        <f>IF(ISBLANK('9. PCPP - Referrals'!E25),"",'9. PCPP - Referrals'!E25)</f>
        <v/>
      </c>
      <c r="C81" s="853" t="str">
        <f>IF(ISBLANK('9. PCPP - Referrals'!F25),"",'9. PCPP - Referrals'!F25)</f>
        <v/>
      </c>
      <c r="D81" s="853" t="str">
        <f>IF(ISBLANK('9. PCPP - Referrals'!G25),"",'9. PCPP - Referrals'!G25)</f>
        <v/>
      </c>
      <c r="E81" s="853" t="str">
        <f>IF(ISBLANK('9. PCPP - Referrals'!H25),"",'9. PCPP - Referrals'!H25)</f>
        <v/>
      </c>
      <c r="F81" s="853" t="str">
        <f>IF(ISBLANK('9. PCPP - Referrals'!I25),"",'9. PCPP - Referrals'!I25)</f>
        <v/>
      </c>
      <c r="G81" s="853" t="str">
        <f>IF(ISBLANK('9. PCPP - Referrals'!J25),"",'9. PCPP - Referrals'!J25)</f>
        <v/>
      </c>
      <c r="H81" s="853" t="str">
        <f>IF(ISBLANK('9. PCPP - Referrals'!K25),"",'9. PCPP - Referrals'!K25)</f>
        <v/>
      </c>
      <c r="I81" s="853" t="str">
        <f>IF(ISBLANK('9. PCPP - Referrals'!L25),"",'9. PCPP - Referrals'!L25)</f>
        <v/>
      </c>
    </row>
    <row r="82" spans="1:9">
      <c r="A82" s="853" t="str">
        <f>IF(ISBLANK('9. PCPP - Referrals'!D26),"",'9. PCPP - Referrals'!D26)</f>
        <v/>
      </c>
      <c r="B82" s="853" t="str">
        <f>IF(ISBLANK('9. PCPP - Referrals'!E26),"",'9. PCPP - Referrals'!E26)</f>
        <v/>
      </c>
      <c r="C82" s="853" t="str">
        <f>IF(ISBLANK('9. PCPP - Referrals'!F26),"",'9. PCPP - Referrals'!F26)</f>
        <v/>
      </c>
      <c r="D82" s="853" t="str">
        <f>IF(ISBLANK('9. PCPP - Referrals'!G26),"",'9. PCPP - Referrals'!G26)</f>
        <v/>
      </c>
      <c r="E82" s="853" t="str">
        <f>IF(ISBLANK('9. PCPP - Referrals'!H26),"",'9. PCPP - Referrals'!H26)</f>
        <v/>
      </c>
      <c r="F82" s="853" t="str">
        <f>IF(ISBLANK('9. PCPP - Referrals'!I26),"",'9. PCPP - Referrals'!I26)</f>
        <v/>
      </c>
      <c r="G82" s="853" t="str">
        <f>IF(ISBLANK('9. PCPP - Referrals'!J26),"",'9. PCPP - Referrals'!J26)</f>
        <v/>
      </c>
      <c r="H82" s="853" t="str">
        <f>IF(ISBLANK('9. PCPP - Referrals'!K26),"",'9. PCPP - Referrals'!K26)</f>
        <v/>
      </c>
      <c r="I82" s="853" t="str">
        <f>IF(ISBLANK('9. PCPP - Referrals'!L26),"",'9. PCPP - Referrals'!L26)</f>
        <v/>
      </c>
    </row>
    <row r="83" spans="1:9">
      <c r="A83" s="853" t="str">
        <f>IF(ISBLANK('9. PCPP - Referrals'!D27),"",'9. PCPP - Referrals'!D27)</f>
        <v/>
      </c>
      <c r="B83" s="853" t="str">
        <f>IF(ISBLANK('9. PCPP - Referrals'!E27),"",'9. PCPP - Referrals'!E27)</f>
        <v/>
      </c>
      <c r="C83" s="853" t="str">
        <f>IF(ISBLANK('9. PCPP - Referrals'!F27),"",'9. PCPP - Referrals'!F27)</f>
        <v/>
      </c>
      <c r="D83" s="853" t="str">
        <f>IF(ISBLANK('9. PCPP - Referrals'!G27),"",'9. PCPP - Referrals'!G27)</f>
        <v/>
      </c>
      <c r="E83" s="853" t="str">
        <f>IF(ISBLANK('9. PCPP - Referrals'!H27),"",'9. PCPP - Referrals'!H27)</f>
        <v/>
      </c>
      <c r="F83" s="853" t="str">
        <f>IF(ISBLANK('9. PCPP - Referrals'!I27),"",'9. PCPP - Referrals'!I27)</f>
        <v/>
      </c>
      <c r="G83" s="853" t="str">
        <f>IF(ISBLANK('9. PCPP - Referrals'!J27),"",'9. PCPP - Referrals'!J27)</f>
        <v/>
      </c>
      <c r="H83" s="853" t="str">
        <f>IF(ISBLANK('9. PCPP - Referrals'!K27),"",'9. PCPP - Referrals'!K27)</f>
        <v/>
      </c>
      <c r="I83" s="853" t="str">
        <f>IF(ISBLANK('9. PCPP - Referrals'!L27),"",'9. PCPP - Referrals'!L27)</f>
        <v/>
      </c>
    </row>
    <row r="84" spans="1:9">
      <c r="A84" s="853" t="str">
        <f>IF(ISBLANK('9. PCPP - Referrals'!D28),"",'9. PCPP - Referrals'!D28)</f>
        <v/>
      </c>
      <c r="B84" s="853" t="str">
        <f>IF(ISBLANK('9. PCPP - Referrals'!E28),"",'9. PCPP - Referrals'!E28)</f>
        <v/>
      </c>
      <c r="C84" s="853" t="str">
        <f>IF(ISBLANK('9. PCPP - Referrals'!F28),"",'9. PCPP - Referrals'!F28)</f>
        <v/>
      </c>
      <c r="D84" s="853" t="str">
        <f>IF(ISBLANK('9. PCPP - Referrals'!G28),"",'9. PCPP - Referrals'!G28)</f>
        <v/>
      </c>
      <c r="E84" s="853" t="str">
        <f>IF(ISBLANK('9. PCPP - Referrals'!H28),"",'9. PCPP - Referrals'!H28)</f>
        <v/>
      </c>
      <c r="F84" s="853" t="str">
        <f>IF(ISBLANK('9. PCPP - Referrals'!I28),"",'9. PCPP - Referrals'!I28)</f>
        <v/>
      </c>
      <c r="G84" s="853" t="str">
        <f>IF(ISBLANK('9. PCPP - Referrals'!J28),"",'9. PCPP - Referrals'!J28)</f>
        <v/>
      </c>
      <c r="H84" s="853" t="str">
        <f>IF(ISBLANK('9. PCPP - Referrals'!K28),"",'9. PCPP - Referrals'!K28)</f>
        <v/>
      </c>
      <c r="I84" s="853" t="str">
        <f>IF(ISBLANK('9. PCPP - Referrals'!L28),"",'9. PCPP - Referrals'!L28)</f>
        <v/>
      </c>
    </row>
    <row r="85" spans="1:9">
      <c r="A85" s="853" t="str">
        <f>IF(ISBLANK('9. PCPP - Referrals'!D29),"",'9. PCPP - Referrals'!D29)</f>
        <v/>
      </c>
      <c r="B85" s="853" t="str">
        <f>IF(ISBLANK('9. PCPP - Referrals'!E29),"",'9. PCPP - Referrals'!E29)</f>
        <v/>
      </c>
      <c r="C85" s="853" t="str">
        <f>IF(ISBLANK('9. PCPP - Referrals'!F29),"",'9. PCPP - Referrals'!F29)</f>
        <v/>
      </c>
      <c r="D85" s="853" t="str">
        <f>IF(ISBLANK('9. PCPP - Referrals'!G29),"",'9. PCPP - Referrals'!G29)</f>
        <v/>
      </c>
      <c r="E85" s="853" t="str">
        <f>IF(ISBLANK('9. PCPP - Referrals'!H29),"",'9. PCPP - Referrals'!H29)</f>
        <v/>
      </c>
      <c r="F85" s="853" t="str">
        <f>IF(ISBLANK('9. PCPP - Referrals'!I29),"",'9. PCPP - Referrals'!I29)</f>
        <v/>
      </c>
      <c r="G85" s="853" t="str">
        <f>IF(ISBLANK('9. PCPP - Referrals'!J29),"",'9. PCPP - Referrals'!J29)</f>
        <v/>
      </c>
      <c r="H85" s="853" t="str">
        <f>IF(ISBLANK('9. PCPP - Referrals'!K29),"",'9. PCPP - Referrals'!K29)</f>
        <v/>
      </c>
      <c r="I85" s="853" t="str">
        <f>IF(ISBLANK('9. PCPP - Referrals'!L29),"",'9. PCPP - Referrals'!L29)</f>
        <v/>
      </c>
    </row>
    <row r="86" spans="1:9">
      <c r="A86" s="853" t="str">
        <f>IF(ISBLANK('9. PCPP - Referrals'!D30),"",'9. PCPP - Referrals'!D30)</f>
        <v/>
      </c>
      <c r="B86" s="853" t="str">
        <f>IF(ISBLANK('9. PCPP - Referrals'!E30),"",'9. PCPP - Referrals'!E30)</f>
        <v/>
      </c>
      <c r="C86" s="853" t="str">
        <f>IF(ISBLANK('9. PCPP - Referrals'!F30),"",'9. PCPP - Referrals'!F30)</f>
        <v/>
      </c>
      <c r="D86" s="853" t="str">
        <f>IF(ISBLANK('9. PCPP - Referrals'!G30),"",'9. PCPP - Referrals'!G30)</f>
        <v/>
      </c>
      <c r="E86" s="853" t="str">
        <f>IF(ISBLANK('9. PCPP - Referrals'!H30),"",'9. PCPP - Referrals'!H30)</f>
        <v/>
      </c>
      <c r="F86" s="853" t="str">
        <f>IF(ISBLANK('9. PCPP - Referrals'!I30),"",'9. PCPP - Referrals'!I30)</f>
        <v/>
      </c>
      <c r="G86" s="853" t="str">
        <f>IF(ISBLANK('9. PCPP - Referrals'!J30),"",'9. PCPP - Referrals'!J30)</f>
        <v/>
      </c>
      <c r="H86" s="853" t="str">
        <f>IF(ISBLANK('9. PCPP - Referrals'!K30),"",'9. PCPP - Referrals'!K30)</f>
        <v/>
      </c>
      <c r="I86" s="853" t="str">
        <f>IF(ISBLANK('9. PCPP - Referrals'!L30),"",'9. PCPP - Referrals'!L30)</f>
        <v/>
      </c>
    </row>
    <row r="87" spans="1:9">
      <c r="A87" s="853" t="str">
        <f>IF(ISBLANK('9. PCPP - Referrals'!D31),"",'9. PCPP - Referrals'!D31)</f>
        <v/>
      </c>
      <c r="B87" s="853" t="str">
        <f>IF(ISBLANK('9. PCPP - Referrals'!E31),"",'9. PCPP - Referrals'!E31)</f>
        <v/>
      </c>
      <c r="C87" s="853" t="str">
        <f>IF(ISBLANK('9. PCPP - Referrals'!F31),"",'9. PCPP - Referrals'!F31)</f>
        <v/>
      </c>
      <c r="D87" s="853" t="str">
        <f>IF(ISBLANK('9. PCPP - Referrals'!G31),"",'9. PCPP - Referrals'!G31)</f>
        <v/>
      </c>
      <c r="E87" s="853" t="str">
        <f>IF(ISBLANK('9. PCPP - Referrals'!H31),"",'9. PCPP - Referrals'!H31)</f>
        <v/>
      </c>
      <c r="F87" s="853" t="str">
        <f>IF(ISBLANK('9. PCPP - Referrals'!I31),"",'9. PCPP - Referrals'!I31)</f>
        <v/>
      </c>
      <c r="G87" s="853" t="str">
        <f>IF(ISBLANK('9. PCPP - Referrals'!J31),"",'9. PCPP - Referrals'!J31)</f>
        <v/>
      </c>
      <c r="H87" s="853" t="str">
        <f>IF(ISBLANK('9. PCPP - Referrals'!K31),"",'9. PCPP - Referrals'!K31)</f>
        <v/>
      </c>
      <c r="I87" s="853" t="str">
        <f>IF(ISBLANK('9. PCPP - Referrals'!L31),"",'9. PCPP - Referrals'!L31)</f>
        <v/>
      </c>
    </row>
    <row r="88" spans="1:9">
      <c r="A88" s="853" t="str">
        <f>IF(ISBLANK('9. PCPP - Referrals'!D32),"",'9. PCPP - Referrals'!D32)</f>
        <v/>
      </c>
      <c r="B88" s="853" t="str">
        <f>IF(ISBLANK('9. PCPP - Referrals'!E32),"",'9. PCPP - Referrals'!E32)</f>
        <v/>
      </c>
      <c r="C88" s="853" t="str">
        <f>IF(ISBLANK('9. PCPP - Referrals'!F32),"",'9. PCPP - Referrals'!F32)</f>
        <v/>
      </c>
      <c r="D88" s="853" t="str">
        <f>IF(ISBLANK('9. PCPP - Referrals'!G32),"",'9. PCPP - Referrals'!G32)</f>
        <v/>
      </c>
      <c r="E88" s="853" t="str">
        <f>IF(ISBLANK('9. PCPP - Referrals'!H32),"",'9. PCPP - Referrals'!H32)</f>
        <v/>
      </c>
      <c r="F88" s="853" t="str">
        <f>IF(ISBLANK('9. PCPP - Referrals'!I32),"",'9. PCPP - Referrals'!I32)</f>
        <v/>
      </c>
      <c r="G88" s="853" t="str">
        <f>IF(ISBLANK('9. PCPP - Referrals'!J32),"",'9. PCPP - Referrals'!J32)</f>
        <v/>
      </c>
      <c r="H88" s="853" t="str">
        <f>IF(ISBLANK('9. PCPP - Referrals'!K32),"",'9. PCPP - Referrals'!K32)</f>
        <v/>
      </c>
      <c r="I88" s="853" t="str">
        <f>IF(ISBLANK('9. PCPP - Referrals'!L32),"",'9. PCPP - Referrals'!L32)</f>
        <v/>
      </c>
    </row>
    <row r="89" spans="1:9">
      <c r="A89" s="853" t="str">
        <f>IF(ISBLANK('9. PCPP - Referrals'!D33),"",'9. PCPP - Referrals'!D33)</f>
        <v/>
      </c>
      <c r="B89" s="853" t="str">
        <f>IF(ISBLANK('9. PCPP - Referrals'!E33),"",'9. PCPP - Referrals'!E33)</f>
        <v/>
      </c>
      <c r="C89" s="853" t="str">
        <f>IF(ISBLANK('9. PCPP - Referrals'!F33),"",'9. PCPP - Referrals'!F33)</f>
        <v/>
      </c>
      <c r="D89" s="853" t="str">
        <f>IF(ISBLANK('9. PCPP - Referrals'!G33),"",'9. PCPP - Referrals'!G33)</f>
        <v/>
      </c>
      <c r="E89" s="853" t="str">
        <f>IF(ISBLANK('9. PCPP - Referrals'!H33),"",'9. PCPP - Referrals'!H33)</f>
        <v/>
      </c>
      <c r="F89" s="853" t="str">
        <f>IF(ISBLANK('9. PCPP - Referrals'!I33),"",'9. PCPP - Referrals'!I33)</f>
        <v/>
      </c>
      <c r="G89" s="853" t="str">
        <f>IF(ISBLANK('9. PCPP - Referrals'!J33),"",'9. PCPP - Referrals'!J33)</f>
        <v/>
      </c>
      <c r="H89" s="853" t="str">
        <f>IF(ISBLANK('9. PCPP - Referrals'!K33),"",'9. PCPP - Referrals'!K33)</f>
        <v/>
      </c>
      <c r="I89" s="853" t="str">
        <f>IF(ISBLANK('9. PCPP - Referrals'!L33),"",'9. PCPP - Referrals'!L33)</f>
        <v/>
      </c>
    </row>
    <row r="90" spans="1:9">
      <c r="A90" s="853" t="str">
        <f>IF(ISBLANK('9. PCPP - Referrals'!D34),"",'9. PCPP - Referrals'!D34)</f>
        <v/>
      </c>
      <c r="B90" s="853" t="str">
        <f>IF(ISBLANK('9. PCPP - Referrals'!E34),"",'9. PCPP - Referrals'!E34)</f>
        <v/>
      </c>
      <c r="C90" s="853" t="str">
        <f>IF(ISBLANK('9. PCPP - Referrals'!F34),"",'9. PCPP - Referrals'!F34)</f>
        <v/>
      </c>
      <c r="D90" s="853" t="str">
        <f>IF(ISBLANK('9. PCPP - Referrals'!G34),"",'9. PCPP - Referrals'!G34)</f>
        <v/>
      </c>
      <c r="E90" s="853" t="str">
        <f>IF(ISBLANK('9. PCPP - Referrals'!H34),"",'9. PCPP - Referrals'!H34)</f>
        <v/>
      </c>
      <c r="F90" s="853" t="str">
        <f>IF(ISBLANK('9. PCPP - Referrals'!I34),"",'9. PCPP - Referrals'!I34)</f>
        <v/>
      </c>
      <c r="G90" s="853" t="str">
        <f>IF(ISBLANK('9. PCPP - Referrals'!J34),"",'9. PCPP - Referrals'!J34)</f>
        <v/>
      </c>
      <c r="H90" s="853" t="str">
        <f>IF(ISBLANK('9. PCPP - Referrals'!K34),"",'9. PCPP - Referrals'!K34)</f>
        <v/>
      </c>
      <c r="I90" s="853" t="str">
        <f>IF(ISBLANK('9. PCPP - Referrals'!L34),"",'9. PCPP - Referrals'!L34)</f>
        <v/>
      </c>
    </row>
    <row r="91" spans="1:9">
      <c r="A91" s="853" t="str">
        <f>IF(ISBLANK('9. PCPP - Referrals'!D35),"",'9. PCPP - Referrals'!D35)</f>
        <v/>
      </c>
      <c r="B91" s="853" t="str">
        <f>IF(ISBLANK('9. PCPP - Referrals'!E35),"",'9. PCPP - Referrals'!E35)</f>
        <v/>
      </c>
      <c r="C91" s="853" t="str">
        <f>IF(ISBLANK('9. PCPP - Referrals'!F35),"",'9. PCPP - Referrals'!F35)</f>
        <v/>
      </c>
      <c r="D91" s="853" t="str">
        <f>IF(ISBLANK('9. PCPP - Referrals'!G35),"",'9. PCPP - Referrals'!G35)</f>
        <v/>
      </c>
      <c r="E91" s="853" t="str">
        <f>IF(ISBLANK('9. PCPP - Referrals'!H35),"",'9. PCPP - Referrals'!H35)</f>
        <v/>
      </c>
      <c r="F91" s="853" t="str">
        <f>IF(ISBLANK('9. PCPP - Referrals'!I35),"",'9. PCPP - Referrals'!I35)</f>
        <v/>
      </c>
      <c r="G91" s="853" t="str">
        <f>IF(ISBLANK('9. PCPP - Referrals'!J35),"",'9. PCPP - Referrals'!J35)</f>
        <v/>
      </c>
      <c r="H91" s="853" t="str">
        <f>IF(ISBLANK('9. PCPP - Referrals'!K35),"",'9. PCPP - Referrals'!K35)</f>
        <v/>
      </c>
      <c r="I91" s="853" t="str">
        <f>IF(ISBLANK('9. PCPP - Referrals'!L35),"",'9. PCPP - Referrals'!L35)</f>
        <v/>
      </c>
    </row>
    <row r="92" spans="1:9">
      <c r="A92" s="853" t="str">
        <f>IF(ISBLANK('9. PCPP - Referrals'!D36),"",'9. PCPP - Referrals'!D36)</f>
        <v/>
      </c>
      <c r="B92" s="853" t="str">
        <f>IF(ISBLANK('9. PCPP - Referrals'!E36),"",'9. PCPP - Referrals'!E36)</f>
        <v/>
      </c>
      <c r="C92" s="853" t="str">
        <f>IF(ISBLANK('9. PCPP - Referrals'!F36),"",'9. PCPP - Referrals'!F36)</f>
        <v/>
      </c>
      <c r="D92" s="853" t="str">
        <f>IF(ISBLANK('9. PCPP - Referrals'!G36),"",'9. PCPP - Referrals'!G36)</f>
        <v/>
      </c>
      <c r="E92" s="853" t="str">
        <f>IF(ISBLANK('9. PCPP - Referrals'!H36),"",'9. PCPP - Referrals'!H36)</f>
        <v/>
      </c>
      <c r="F92" s="853" t="str">
        <f>IF(ISBLANK('9. PCPP - Referrals'!I36),"",'9. PCPP - Referrals'!I36)</f>
        <v/>
      </c>
      <c r="G92" s="853" t="str">
        <f>IF(ISBLANK('9. PCPP - Referrals'!J36),"",'9. PCPP - Referrals'!J36)</f>
        <v/>
      </c>
      <c r="H92" s="853" t="str">
        <f>IF(ISBLANK('9. PCPP - Referrals'!K36),"",'9. PCPP - Referrals'!K36)</f>
        <v/>
      </c>
      <c r="I92" s="853" t="str">
        <f>IF(ISBLANK('9. PCPP - Referrals'!L36),"",'9. PCPP - Referrals'!L36)</f>
        <v/>
      </c>
    </row>
    <row r="93" spans="1:9">
      <c r="A93" s="853" t="str">
        <f>IF(ISBLANK('9. PCPP - Referrals'!D37),"",'9. PCPP - Referrals'!D37)</f>
        <v/>
      </c>
      <c r="B93" s="853" t="str">
        <f>IF(ISBLANK('9. PCPP - Referrals'!E37),"",'9. PCPP - Referrals'!E37)</f>
        <v/>
      </c>
      <c r="C93" s="853" t="str">
        <f>IF(ISBLANK('9. PCPP - Referrals'!F37),"",'9. PCPP - Referrals'!F37)</f>
        <v/>
      </c>
      <c r="D93" s="853" t="str">
        <f>IF(ISBLANK('9. PCPP - Referrals'!G37),"",'9. PCPP - Referrals'!G37)</f>
        <v/>
      </c>
      <c r="E93" s="853" t="str">
        <f>IF(ISBLANK('9. PCPP - Referrals'!H37),"",'9. PCPP - Referrals'!H37)</f>
        <v/>
      </c>
      <c r="F93" s="853" t="str">
        <f>IF(ISBLANK('9. PCPP - Referrals'!I37),"",'9. PCPP - Referrals'!I37)</f>
        <v/>
      </c>
      <c r="G93" s="853" t="str">
        <f>IF(ISBLANK('9. PCPP - Referrals'!J37),"",'9. PCPP - Referrals'!J37)</f>
        <v/>
      </c>
      <c r="H93" s="853" t="str">
        <f>IF(ISBLANK('9. PCPP - Referrals'!K37),"",'9. PCPP - Referrals'!K37)</f>
        <v/>
      </c>
      <c r="I93" s="853" t="str">
        <f>IF(ISBLANK('9. PCPP - Referrals'!L37),"",'9. PCPP - Referrals'!L37)</f>
        <v/>
      </c>
    </row>
    <row r="94" spans="1:9">
      <c r="A94" s="853" t="str">
        <f>IF(ISBLANK('9. PCPP - Referrals'!D38),"",'9. PCPP - Referrals'!D38)</f>
        <v/>
      </c>
      <c r="B94" s="853" t="str">
        <f>IF(ISBLANK('9. PCPP - Referrals'!E38),"",'9. PCPP - Referrals'!E38)</f>
        <v/>
      </c>
      <c r="C94" s="853" t="str">
        <f>IF(ISBLANK('9. PCPP - Referrals'!F38),"",'9. PCPP - Referrals'!F38)</f>
        <v/>
      </c>
      <c r="D94" s="853" t="str">
        <f>IF(ISBLANK('9. PCPP - Referrals'!G38),"",'9. PCPP - Referrals'!G38)</f>
        <v/>
      </c>
      <c r="E94" s="853" t="str">
        <f>IF(ISBLANK('9. PCPP - Referrals'!H38),"",'9. PCPP - Referrals'!H38)</f>
        <v/>
      </c>
      <c r="F94" s="853" t="str">
        <f>IF(ISBLANK('9. PCPP - Referrals'!I38),"",'9. PCPP - Referrals'!I38)</f>
        <v/>
      </c>
      <c r="G94" s="853" t="str">
        <f>IF(ISBLANK('9. PCPP - Referrals'!J38),"",'9. PCPP - Referrals'!J38)</f>
        <v/>
      </c>
      <c r="H94" s="853" t="str">
        <f>IF(ISBLANK('9. PCPP - Referrals'!K38),"",'9. PCPP - Referrals'!K38)</f>
        <v/>
      </c>
      <c r="I94" s="853" t="str">
        <f>IF(ISBLANK('9. PCPP - Referrals'!L38),"",'9. PCPP - Referrals'!L38)</f>
        <v/>
      </c>
    </row>
    <row r="95" spans="1:9">
      <c r="A95" s="853" t="str">
        <f>IF(ISBLANK('9. PCPP - Referrals'!D39),"",'9. PCPP - Referrals'!D39)</f>
        <v/>
      </c>
      <c r="B95" s="853" t="str">
        <f>IF(ISBLANK('9. PCPP - Referrals'!E39),"",'9. PCPP - Referrals'!E39)</f>
        <v/>
      </c>
      <c r="C95" s="853" t="str">
        <f>IF(ISBLANK('9. PCPP - Referrals'!F39),"",'9. PCPP - Referrals'!F39)</f>
        <v/>
      </c>
      <c r="D95" s="853" t="str">
        <f>IF(ISBLANK('9. PCPP - Referrals'!G39),"",'9. PCPP - Referrals'!G39)</f>
        <v/>
      </c>
      <c r="E95" s="853" t="str">
        <f>IF(ISBLANK('9. PCPP - Referrals'!H39),"",'9. PCPP - Referrals'!H39)</f>
        <v/>
      </c>
      <c r="F95" s="853" t="str">
        <f>IF(ISBLANK('9. PCPP - Referrals'!I39),"",'9. PCPP - Referrals'!I39)</f>
        <v/>
      </c>
      <c r="G95" s="853" t="str">
        <f>IF(ISBLANK('9. PCPP - Referrals'!J39),"",'9. PCPP - Referrals'!J39)</f>
        <v/>
      </c>
      <c r="H95" s="853" t="str">
        <f>IF(ISBLANK('9. PCPP - Referrals'!K39),"",'9. PCPP - Referrals'!K39)</f>
        <v/>
      </c>
      <c r="I95" s="853" t="str">
        <f>IF(ISBLANK('9. PCPP - Referrals'!L39),"",'9. PCPP - Referrals'!L39)</f>
        <v/>
      </c>
    </row>
    <row r="96" spans="1:9">
      <c r="A96" s="853" t="str">
        <f>IF(ISBLANK('9. PCPP - Referrals'!D40),"",'9. PCPP - Referrals'!D40)</f>
        <v/>
      </c>
      <c r="B96" s="853" t="str">
        <f>IF(ISBLANK('9. PCPP - Referrals'!E40),"",'9. PCPP - Referrals'!E40)</f>
        <v/>
      </c>
      <c r="C96" s="853" t="str">
        <f>IF(ISBLANK('9. PCPP - Referrals'!F40),"",'9. PCPP - Referrals'!F40)</f>
        <v/>
      </c>
      <c r="D96" s="853" t="str">
        <f>IF(ISBLANK('9. PCPP - Referrals'!G40),"",'9. PCPP - Referrals'!G40)</f>
        <v/>
      </c>
      <c r="E96" s="853" t="str">
        <f>IF(ISBLANK('9. PCPP - Referrals'!H40),"",'9. PCPP - Referrals'!H40)</f>
        <v/>
      </c>
      <c r="F96" s="853" t="str">
        <f>IF(ISBLANK('9. PCPP - Referrals'!I40),"",'9. PCPP - Referrals'!I40)</f>
        <v/>
      </c>
      <c r="G96" s="853" t="str">
        <f>IF(ISBLANK('9. PCPP - Referrals'!J40),"",'9. PCPP - Referrals'!J40)</f>
        <v/>
      </c>
      <c r="H96" s="853" t="str">
        <f>IF(ISBLANK('9. PCPP - Referrals'!K40),"",'9. PCPP - Referrals'!K40)</f>
        <v/>
      </c>
      <c r="I96" s="853" t="str">
        <f>IF(ISBLANK('9. PCPP - Referrals'!L40),"",'9. PCPP - Referrals'!L40)</f>
        <v/>
      </c>
    </row>
    <row r="97" spans="1:9">
      <c r="A97" s="853" t="str">
        <f>IF(ISBLANK('9. PCPP - Referrals'!D41),"",'9. PCPP - Referrals'!D41)</f>
        <v/>
      </c>
      <c r="B97" s="853" t="str">
        <f>IF(ISBLANK('9. PCPP - Referrals'!E41),"",'9. PCPP - Referrals'!E41)</f>
        <v/>
      </c>
      <c r="C97" s="853" t="str">
        <f>IF(ISBLANK('9. PCPP - Referrals'!F41),"",'9. PCPP - Referrals'!F41)</f>
        <v/>
      </c>
      <c r="D97" s="853" t="str">
        <f>IF(ISBLANK('9. PCPP - Referrals'!G41),"",'9. PCPP - Referrals'!G41)</f>
        <v/>
      </c>
      <c r="E97" s="853" t="str">
        <f>IF(ISBLANK('9. PCPP - Referrals'!H41),"",'9. PCPP - Referrals'!H41)</f>
        <v/>
      </c>
      <c r="F97" s="853" t="str">
        <f>IF(ISBLANK('9. PCPP - Referrals'!I41),"",'9. PCPP - Referrals'!I41)</f>
        <v/>
      </c>
      <c r="G97" s="853" t="str">
        <f>IF(ISBLANK('9. PCPP - Referrals'!J41),"",'9. PCPP - Referrals'!J41)</f>
        <v/>
      </c>
      <c r="H97" s="853" t="str">
        <f>IF(ISBLANK('9. PCPP - Referrals'!K41),"",'9. PCPP - Referrals'!K41)</f>
        <v/>
      </c>
      <c r="I97" s="853" t="str">
        <f>IF(ISBLANK('9. PCPP - Referrals'!L41),"",'9. PCPP - Referrals'!L41)</f>
        <v/>
      </c>
    </row>
    <row r="98" spans="1:9">
      <c r="A98" s="853" t="str">
        <f>IF(ISBLANK('9. PCPP - Referrals'!D42),"",'9. PCPP - Referrals'!D42)</f>
        <v/>
      </c>
      <c r="B98" s="853" t="str">
        <f>IF(ISBLANK('9. PCPP - Referrals'!E42),"",'9. PCPP - Referrals'!E42)</f>
        <v/>
      </c>
      <c r="C98" s="853" t="str">
        <f>IF(ISBLANK('9. PCPP - Referrals'!F42),"",'9. PCPP - Referrals'!F42)</f>
        <v/>
      </c>
      <c r="D98" s="853" t="str">
        <f>IF(ISBLANK('9. PCPP - Referrals'!G42),"",'9. PCPP - Referrals'!G42)</f>
        <v/>
      </c>
      <c r="E98" s="853" t="str">
        <f>IF(ISBLANK('9. PCPP - Referrals'!H42),"",'9. PCPP - Referrals'!H42)</f>
        <v/>
      </c>
      <c r="F98" s="853" t="str">
        <f>IF(ISBLANK('9. PCPP - Referrals'!I42),"",'9. PCPP - Referrals'!I42)</f>
        <v/>
      </c>
      <c r="G98" s="853" t="str">
        <f>IF(ISBLANK('9. PCPP - Referrals'!J42),"",'9. PCPP - Referrals'!J42)</f>
        <v/>
      </c>
      <c r="H98" s="853" t="str">
        <f>IF(ISBLANK('9. PCPP - Referrals'!K42),"",'9. PCPP - Referrals'!K42)</f>
        <v/>
      </c>
      <c r="I98" s="853" t="str">
        <f>IF(ISBLANK('9. PCPP - Referrals'!L42),"",'9. PCPP - Referrals'!L42)</f>
        <v/>
      </c>
    </row>
    <row r="99" spans="1:9">
      <c r="A99" s="853" t="str">
        <f>IF(ISBLANK('9. PCPP - Referrals'!D43),"",'9. PCPP - Referrals'!D43)</f>
        <v/>
      </c>
      <c r="B99" s="853" t="str">
        <f>IF(ISBLANK('9. PCPP - Referrals'!E43),"",'9. PCPP - Referrals'!E43)</f>
        <v/>
      </c>
      <c r="C99" s="853" t="str">
        <f>IF(ISBLANK('9. PCPP - Referrals'!F43),"",'9. PCPP - Referrals'!F43)</f>
        <v/>
      </c>
      <c r="D99" s="853" t="str">
        <f>IF(ISBLANK('9. PCPP - Referrals'!G43),"",'9. PCPP - Referrals'!G43)</f>
        <v/>
      </c>
      <c r="E99" s="853" t="str">
        <f>IF(ISBLANK('9. PCPP - Referrals'!H43),"",'9. PCPP - Referrals'!H43)</f>
        <v/>
      </c>
      <c r="F99" s="853" t="str">
        <f>IF(ISBLANK('9. PCPP - Referrals'!I43),"",'9. PCPP - Referrals'!I43)</f>
        <v/>
      </c>
      <c r="G99" s="853" t="str">
        <f>IF(ISBLANK('9. PCPP - Referrals'!J43),"",'9. PCPP - Referrals'!J43)</f>
        <v/>
      </c>
      <c r="H99" s="853" t="str">
        <f>IF(ISBLANK('9. PCPP - Referrals'!K43),"",'9. PCPP - Referrals'!K43)</f>
        <v/>
      </c>
      <c r="I99" s="853" t="str">
        <f>IF(ISBLANK('9. PCPP - Referrals'!L43),"",'9. PCPP - Referrals'!L43)</f>
        <v/>
      </c>
    </row>
    <row r="100" spans="1:9">
      <c r="A100" s="853" t="str">
        <f>IF(ISBLANK('9. PCPP - Referrals'!D44),"",'9. PCPP - Referrals'!D44)</f>
        <v/>
      </c>
      <c r="B100" s="853" t="str">
        <f>IF(ISBLANK('9. PCPP - Referrals'!E44),"",'9. PCPP - Referrals'!E44)</f>
        <v/>
      </c>
      <c r="C100" s="853" t="str">
        <f>IF(ISBLANK('9. PCPP - Referrals'!F44),"",'9. PCPP - Referrals'!F44)</f>
        <v/>
      </c>
      <c r="D100" s="853" t="str">
        <f>IF(ISBLANK('9. PCPP - Referrals'!G44),"",'9. PCPP - Referrals'!G44)</f>
        <v/>
      </c>
      <c r="E100" s="853" t="str">
        <f>IF(ISBLANK('9. PCPP - Referrals'!H44),"",'9. PCPP - Referrals'!H44)</f>
        <v/>
      </c>
      <c r="F100" s="853" t="str">
        <f>IF(ISBLANK('9. PCPP - Referrals'!I44),"",'9. PCPP - Referrals'!I44)</f>
        <v/>
      </c>
      <c r="G100" s="853" t="str">
        <f>IF(ISBLANK('9. PCPP - Referrals'!J44),"",'9. PCPP - Referrals'!J44)</f>
        <v/>
      </c>
      <c r="H100" s="853" t="str">
        <f>IF(ISBLANK('9. PCPP - Referrals'!K44),"",'9. PCPP - Referrals'!K44)</f>
        <v/>
      </c>
      <c r="I100" s="853" t="str">
        <f>IF(ISBLANK('9. PCPP - Referrals'!L44),"",'9. PCPP - Referrals'!L44)</f>
        <v/>
      </c>
    </row>
    <row r="101" spans="1:9">
      <c r="A101" s="853" t="str">
        <f>IF(ISBLANK('9. PCPP - Referrals'!D45),"",'9. PCPP - Referrals'!D45)</f>
        <v/>
      </c>
      <c r="B101" s="853" t="str">
        <f>IF(ISBLANK('9. PCPP - Referrals'!E45),"",'9. PCPP - Referrals'!E45)</f>
        <v/>
      </c>
      <c r="C101" s="853" t="str">
        <f>IF(ISBLANK('9. PCPP - Referrals'!F45),"",'9. PCPP - Referrals'!F45)</f>
        <v/>
      </c>
      <c r="D101" s="853" t="str">
        <f>IF(ISBLANK('9. PCPP - Referrals'!G45),"",'9. PCPP - Referrals'!G45)</f>
        <v/>
      </c>
      <c r="E101" s="853" t="str">
        <f>IF(ISBLANK('9. PCPP - Referrals'!H45),"",'9. PCPP - Referrals'!H45)</f>
        <v/>
      </c>
      <c r="F101" s="853" t="str">
        <f>IF(ISBLANK('9. PCPP - Referrals'!I45),"",'9. PCPP - Referrals'!I45)</f>
        <v/>
      </c>
      <c r="G101" s="853" t="str">
        <f>IF(ISBLANK('9. PCPP - Referrals'!J45),"",'9. PCPP - Referrals'!J45)</f>
        <v/>
      </c>
      <c r="H101" s="853" t="str">
        <f>IF(ISBLANK('9. PCPP - Referrals'!K45),"",'9. PCPP - Referrals'!K45)</f>
        <v/>
      </c>
      <c r="I101" s="853" t="str">
        <f>IF(ISBLANK('9. PCPP - Referrals'!L45),"",'9. PCPP - Referrals'!L45)</f>
        <v/>
      </c>
    </row>
    <row r="102" spans="1:9">
      <c r="A102" s="853" t="str">
        <f>IF(ISBLANK('9. PCPP - Referrals'!D46),"",'9. PCPP - Referrals'!D46)</f>
        <v/>
      </c>
      <c r="B102" s="853" t="str">
        <f>IF(ISBLANK('9. PCPP - Referrals'!E46),"",'9. PCPP - Referrals'!E46)</f>
        <v/>
      </c>
      <c r="C102" s="853" t="str">
        <f>IF(ISBLANK('9. PCPP - Referrals'!F46),"",'9. PCPP - Referrals'!F46)</f>
        <v/>
      </c>
      <c r="D102" s="853" t="str">
        <f>IF(ISBLANK('9. PCPP - Referrals'!G46),"",'9. PCPP - Referrals'!G46)</f>
        <v/>
      </c>
      <c r="E102" s="853" t="str">
        <f>IF(ISBLANK('9. PCPP - Referrals'!H46),"",'9. PCPP - Referrals'!H46)</f>
        <v/>
      </c>
      <c r="F102" s="853" t="str">
        <f>IF(ISBLANK('9. PCPP - Referrals'!I46),"",'9. PCPP - Referrals'!I46)</f>
        <v/>
      </c>
      <c r="G102" s="853" t="str">
        <f>IF(ISBLANK('9. PCPP - Referrals'!J46),"",'9. PCPP - Referrals'!J46)</f>
        <v/>
      </c>
      <c r="H102" s="853" t="str">
        <f>IF(ISBLANK('9. PCPP - Referrals'!K46),"",'9. PCPP - Referrals'!K46)</f>
        <v/>
      </c>
      <c r="I102" s="853" t="str">
        <f>IF(ISBLANK('9. PCPP - Referrals'!L46),"",'9. PCPP - Referrals'!L46)</f>
        <v/>
      </c>
    </row>
    <row r="103" spans="1:9">
      <c r="A103" s="853" t="str">
        <f>IF(ISBLANK('9. PCPP - Referrals'!D47),"",'9. PCPP - Referrals'!D47)</f>
        <v/>
      </c>
      <c r="B103" s="853" t="str">
        <f>IF(ISBLANK('9. PCPP - Referrals'!E47),"",'9. PCPP - Referrals'!E47)</f>
        <v/>
      </c>
      <c r="C103" s="853" t="str">
        <f>IF(ISBLANK('9. PCPP - Referrals'!F47),"",'9. PCPP - Referrals'!F47)</f>
        <v/>
      </c>
      <c r="D103" s="853" t="str">
        <f>IF(ISBLANK('9. PCPP - Referrals'!G47),"",'9. PCPP - Referrals'!G47)</f>
        <v/>
      </c>
      <c r="E103" s="853" t="str">
        <f>IF(ISBLANK('9. PCPP - Referrals'!H47),"",'9. PCPP - Referrals'!H47)</f>
        <v/>
      </c>
      <c r="F103" s="853" t="str">
        <f>IF(ISBLANK('9. PCPP - Referrals'!I47),"",'9. PCPP - Referrals'!I47)</f>
        <v/>
      </c>
      <c r="G103" s="853" t="str">
        <f>IF(ISBLANK('9. PCPP - Referrals'!J47),"",'9. PCPP - Referrals'!J47)</f>
        <v/>
      </c>
      <c r="H103" s="853" t="str">
        <f>IF(ISBLANK('9. PCPP - Referrals'!K47),"",'9. PCPP - Referrals'!K47)</f>
        <v/>
      </c>
      <c r="I103" s="853" t="str">
        <f>IF(ISBLANK('9. PCPP - Referrals'!L47),"",'9. PCPP - Referrals'!L47)</f>
        <v/>
      </c>
    </row>
    <row r="104" spans="1:9">
      <c r="A104" s="853" t="str">
        <f>IF(ISBLANK('9. PCPP - Referrals'!D48),"",'9. PCPP - Referrals'!D48)</f>
        <v/>
      </c>
      <c r="B104" s="853" t="str">
        <f>IF(ISBLANK('9. PCPP - Referrals'!E48),"",'9. PCPP - Referrals'!E48)</f>
        <v/>
      </c>
      <c r="C104" s="853" t="str">
        <f>IF(ISBLANK('9. PCPP - Referrals'!F48),"",'9. PCPP - Referrals'!F48)</f>
        <v/>
      </c>
      <c r="D104" s="853" t="str">
        <f>IF(ISBLANK('9. PCPP - Referrals'!G48),"",'9. PCPP - Referrals'!G48)</f>
        <v/>
      </c>
      <c r="E104" s="853" t="str">
        <f>IF(ISBLANK('9. PCPP - Referrals'!H48),"",'9. PCPP - Referrals'!H48)</f>
        <v/>
      </c>
      <c r="F104" s="853" t="str">
        <f>IF(ISBLANK('9. PCPP - Referrals'!I48),"",'9. PCPP - Referrals'!I48)</f>
        <v/>
      </c>
      <c r="G104" s="853" t="str">
        <f>IF(ISBLANK('9. PCPP - Referrals'!J48),"",'9. PCPP - Referrals'!J48)</f>
        <v/>
      </c>
      <c r="H104" s="853" t="str">
        <f>IF(ISBLANK('9. PCPP - Referrals'!K48),"",'9. PCPP - Referrals'!K48)</f>
        <v/>
      </c>
      <c r="I104" s="853" t="str">
        <f>IF(ISBLANK('9. PCPP - Referrals'!L48),"",'9. PCPP - Referrals'!L48)</f>
        <v/>
      </c>
    </row>
    <row r="105" spans="1:9">
      <c r="A105" s="853" t="str">
        <f>IF(ISBLANK('9. PCPP - Referrals'!D49),"",'9. PCPP - Referrals'!D49)</f>
        <v/>
      </c>
      <c r="B105" s="853" t="str">
        <f>IF(ISBLANK('9. PCPP - Referrals'!E49),"",'9. PCPP - Referrals'!E49)</f>
        <v/>
      </c>
      <c r="C105" s="853" t="str">
        <f>IF(ISBLANK('9. PCPP - Referrals'!F49),"",'9. PCPP - Referrals'!F49)</f>
        <v/>
      </c>
      <c r="D105" s="853" t="str">
        <f>IF(ISBLANK('9. PCPP - Referrals'!G49),"",'9. PCPP - Referrals'!G49)</f>
        <v/>
      </c>
      <c r="E105" s="853" t="str">
        <f>IF(ISBLANK('9. PCPP - Referrals'!H49),"",'9. PCPP - Referrals'!H49)</f>
        <v/>
      </c>
      <c r="F105" s="853" t="str">
        <f>IF(ISBLANK('9. PCPP - Referrals'!I49),"",'9. PCPP - Referrals'!I49)</f>
        <v/>
      </c>
      <c r="G105" s="853" t="str">
        <f>IF(ISBLANK('9. PCPP - Referrals'!J49),"",'9. PCPP - Referrals'!J49)</f>
        <v/>
      </c>
      <c r="H105" s="853" t="str">
        <f>IF(ISBLANK('9. PCPP - Referrals'!K49),"",'9. PCPP - Referrals'!K49)</f>
        <v/>
      </c>
      <c r="I105" s="853" t="str">
        <f>IF(ISBLANK('9. PCPP - Referrals'!L49),"",'9. PCPP - Referrals'!L49)</f>
        <v/>
      </c>
    </row>
    <row r="106" spans="1:9">
      <c r="A106" s="853" t="str">
        <f>IF(ISBLANK('9. PCPP - Referrals'!D50),"",'9. PCPP - Referrals'!D50)</f>
        <v/>
      </c>
      <c r="B106" s="853" t="str">
        <f>IF(ISBLANK('9. PCPP - Referrals'!E50),"",'9. PCPP - Referrals'!E50)</f>
        <v/>
      </c>
      <c r="C106" s="853" t="str">
        <f>IF(ISBLANK('9. PCPP - Referrals'!F50),"",'9. PCPP - Referrals'!F50)</f>
        <v/>
      </c>
      <c r="D106" s="853" t="str">
        <f>IF(ISBLANK('9. PCPP - Referrals'!G50),"",'9. PCPP - Referrals'!G50)</f>
        <v/>
      </c>
      <c r="E106" s="853" t="str">
        <f>IF(ISBLANK('9. PCPP - Referrals'!H50),"",'9. PCPP - Referrals'!H50)</f>
        <v/>
      </c>
      <c r="F106" s="853" t="str">
        <f>IF(ISBLANK('9. PCPP - Referrals'!I50),"",'9. PCPP - Referrals'!I50)</f>
        <v/>
      </c>
      <c r="G106" s="853" t="str">
        <f>IF(ISBLANK('9. PCPP - Referrals'!J50),"",'9. PCPP - Referrals'!J50)</f>
        <v/>
      </c>
      <c r="H106" s="853" t="str">
        <f>IF(ISBLANK('9. PCPP - Referrals'!K50),"",'9. PCPP - Referrals'!K50)</f>
        <v/>
      </c>
      <c r="I106" s="853" t="str">
        <f>IF(ISBLANK('9. PCPP - Referrals'!L50),"",'9. PCPP - Referrals'!L50)</f>
        <v/>
      </c>
    </row>
    <row r="107" spans="1:9">
      <c r="A107" s="853" t="str">
        <f>IF(ISBLANK('9. PCPP - Referrals'!D51),"",'9. PCPP - Referrals'!D51)</f>
        <v/>
      </c>
      <c r="B107" s="853" t="str">
        <f>IF(ISBLANK('9. PCPP - Referrals'!E51),"",'9. PCPP - Referrals'!E51)</f>
        <v/>
      </c>
      <c r="C107" s="853" t="str">
        <f>IF(ISBLANK('9. PCPP - Referrals'!F51),"",'9. PCPP - Referrals'!F51)</f>
        <v/>
      </c>
      <c r="D107" s="853" t="str">
        <f>IF(ISBLANK('9. PCPP - Referrals'!G51),"",'9. PCPP - Referrals'!G51)</f>
        <v/>
      </c>
      <c r="E107" s="853" t="str">
        <f>IF(ISBLANK('9. PCPP - Referrals'!H51),"",'9. PCPP - Referrals'!H51)</f>
        <v/>
      </c>
      <c r="F107" s="853" t="str">
        <f>IF(ISBLANK('9. PCPP - Referrals'!I51),"",'9. PCPP - Referrals'!I51)</f>
        <v/>
      </c>
      <c r="G107" s="853" t="str">
        <f>IF(ISBLANK('9. PCPP - Referrals'!J51),"",'9. PCPP - Referrals'!J51)</f>
        <v/>
      </c>
      <c r="H107" s="853" t="str">
        <f>IF(ISBLANK('9. PCPP - Referrals'!K51),"",'9. PCPP - Referrals'!K51)</f>
        <v/>
      </c>
      <c r="I107" s="853" t="str">
        <f>IF(ISBLANK('9. PCPP - Referrals'!L51),"",'9. PCPP - Referrals'!L51)</f>
        <v/>
      </c>
    </row>
    <row r="108" spans="1:9">
      <c r="A108" s="853" t="str">
        <f>IF(ISBLANK('9. PCPP - Referrals'!D52),"",'9. PCPP - Referrals'!D52)</f>
        <v/>
      </c>
      <c r="B108" s="853" t="str">
        <f>IF(ISBLANK('9. PCPP - Referrals'!E52),"",'9. PCPP - Referrals'!E52)</f>
        <v/>
      </c>
      <c r="C108" s="853" t="str">
        <f>IF(ISBLANK('9. PCPP - Referrals'!F52),"",'9. PCPP - Referrals'!F52)</f>
        <v/>
      </c>
      <c r="D108" s="853" t="str">
        <f>IF(ISBLANK('9. PCPP - Referrals'!G52),"",'9. PCPP - Referrals'!G52)</f>
        <v/>
      </c>
      <c r="E108" s="853" t="str">
        <f>IF(ISBLANK('9. PCPP - Referrals'!H52),"",'9. PCPP - Referrals'!H52)</f>
        <v/>
      </c>
      <c r="F108" s="853" t="str">
        <f>IF(ISBLANK('9. PCPP - Referrals'!I52),"",'9. PCPP - Referrals'!I52)</f>
        <v/>
      </c>
      <c r="G108" s="853" t="str">
        <f>IF(ISBLANK('9. PCPP - Referrals'!J52),"",'9. PCPP - Referrals'!J52)</f>
        <v/>
      </c>
      <c r="H108" s="853" t="str">
        <f>IF(ISBLANK('9. PCPP - Referrals'!K52),"",'9. PCPP - Referrals'!K52)</f>
        <v/>
      </c>
      <c r="I108" s="853" t="str">
        <f>IF(ISBLANK('9. PCPP - Referrals'!L52),"",'9. PCPP - Referrals'!L52)</f>
        <v/>
      </c>
    </row>
    <row r="109" spans="1:9">
      <c r="A109" s="853" t="str">
        <f>IF(ISBLANK('9. PCPP - Referrals'!D53),"",'9. PCPP - Referrals'!D53)</f>
        <v/>
      </c>
      <c r="B109" s="853" t="str">
        <f>IF(ISBLANK('9. PCPP - Referrals'!E53),"",'9. PCPP - Referrals'!E53)</f>
        <v/>
      </c>
      <c r="C109" s="853" t="str">
        <f>IF(ISBLANK('9. PCPP - Referrals'!F53),"",'9. PCPP - Referrals'!F53)</f>
        <v/>
      </c>
      <c r="D109" s="853" t="str">
        <f>IF(ISBLANK('9. PCPP - Referrals'!G53),"",'9. PCPP - Referrals'!G53)</f>
        <v/>
      </c>
      <c r="E109" s="853" t="str">
        <f>IF(ISBLANK('9. PCPP - Referrals'!H53),"",'9. PCPP - Referrals'!H53)</f>
        <v/>
      </c>
      <c r="F109" s="853" t="str">
        <f>IF(ISBLANK('9. PCPP - Referrals'!I53),"",'9. PCPP - Referrals'!I53)</f>
        <v/>
      </c>
      <c r="G109" s="853" t="str">
        <f>IF(ISBLANK('9. PCPP - Referrals'!J53),"",'9. PCPP - Referrals'!J53)</f>
        <v/>
      </c>
      <c r="H109" s="853" t="str">
        <f>IF(ISBLANK('9. PCPP - Referrals'!K53),"",'9. PCPP - Referrals'!K53)</f>
        <v/>
      </c>
      <c r="I109" s="853" t="str">
        <f>IF(ISBLANK('9. PCPP - Referrals'!L53),"",'9. PCPP - Referrals'!L53)</f>
        <v/>
      </c>
    </row>
    <row r="110" spans="1:9">
      <c r="A110" s="853" t="str">
        <f>IF(ISBLANK('9. PCPP - Referrals'!D54),"",'9. PCPP - Referrals'!D54)</f>
        <v/>
      </c>
      <c r="B110" s="853" t="str">
        <f>IF(ISBLANK('9. PCPP - Referrals'!E54),"",'9. PCPP - Referrals'!E54)</f>
        <v/>
      </c>
      <c r="C110" s="853" t="str">
        <f>IF(ISBLANK('9. PCPP - Referrals'!F54),"",'9. PCPP - Referrals'!F54)</f>
        <v/>
      </c>
      <c r="D110" s="853" t="str">
        <f>IF(ISBLANK('9. PCPP - Referrals'!G54),"",'9. PCPP - Referrals'!G54)</f>
        <v/>
      </c>
      <c r="E110" s="853" t="str">
        <f>IF(ISBLANK('9. PCPP - Referrals'!H54),"",'9. PCPP - Referrals'!H54)</f>
        <v/>
      </c>
      <c r="F110" s="853" t="str">
        <f>IF(ISBLANK('9. PCPP - Referrals'!I54),"",'9. PCPP - Referrals'!I54)</f>
        <v/>
      </c>
      <c r="G110" s="853" t="str">
        <f>IF(ISBLANK('9. PCPP - Referrals'!J54),"",'9. PCPP - Referrals'!J54)</f>
        <v/>
      </c>
      <c r="H110" s="853" t="str">
        <f>IF(ISBLANK('9. PCPP - Referrals'!K54),"",'9. PCPP - Referrals'!K54)</f>
        <v/>
      </c>
      <c r="I110" s="853" t="str">
        <f>IF(ISBLANK('9. PCPP - Referrals'!L54),"",'9. PCPP - Referrals'!L54)</f>
        <v/>
      </c>
    </row>
    <row r="111" spans="1:9">
      <c r="A111" s="853" t="str">
        <f>IF(ISBLANK('9. PCPP - Referrals'!D55),"",'9. PCPP - Referrals'!D55)</f>
        <v/>
      </c>
      <c r="B111" s="853" t="str">
        <f>IF(ISBLANK('9. PCPP - Referrals'!E55),"",'9. PCPP - Referrals'!E55)</f>
        <v/>
      </c>
      <c r="C111" s="853" t="str">
        <f>IF(ISBLANK('9. PCPP - Referrals'!F55),"",'9. PCPP - Referrals'!F55)</f>
        <v/>
      </c>
      <c r="D111" s="853" t="str">
        <f>IF(ISBLANK('9. PCPP - Referrals'!G55),"",'9. PCPP - Referrals'!G55)</f>
        <v/>
      </c>
      <c r="E111" s="853" t="str">
        <f>IF(ISBLANK('9. PCPP - Referrals'!H55),"",'9. PCPP - Referrals'!H55)</f>
        <v/>
      </c>
      <c r="F111" s="853" t="str">
        <f>IF(ISBLANK('9. PCPP - Referrals'!I55),"",'9. PCPP - Referrals'!I55)</f>
        <v/>
      </c>
      <c r="G111" s="853" t="str">
        <f>IF(ISBLANK('9. PCPP - Referrals'!J55),"",'9. PCPP - Referrals'!J55)</f>
        <v/>
      </c>
      <c r="H111" s="853" t="str">
        <f>IF(ISBLANK('9. PCPP - Referrals'!K55),"",'9. PCPP - Referrals'!K55)</f>
        <v/>
      </c>
      <c r="I111" s="853" t="str">
        <f>IF(ISBLANK('9. PCPP - Referrals'!L55),"",'9. PCPP - Referrals'!L55)</f>
        <v/>
      </c>
    </row>
    <row r="112" spans="1:9">
      <c r="A112" s="853" t="str">
        <f>IF(ISBLANK('9. PCPP - Referrals'!D56),"",'9. PCPP - Referrals'!D56)</f>
        <v/>
      </c>
      <c r="B112" s="853" t="str">
        <f>IF(ISBLANK('9. PCPP - Referrals'!E56),"",'9. PCPP - Referrals'!E56)</f>
        <v/>
      </c>
      <c r="C112" s="853" t="str">
        <f>IF(ISBLANK('9. PCPP - Referrals'!F56),"",'9. PCPP - Referrals'!F56)</f>
        <v/>
      </c>
      <c r="D112" s="853" t="str">
        <f>IF(ISBLANK('9. PCPP - Referrals'!G56),"",'9. PCPP - Referrals'!G56)</f>
        <v/>
      </c>
      <c r="E112" s="853" t="str">
        <f>IF(ISBLANK('9. PCPP - Referrals'!H56),"",'9. PCPP - Referrals'!H56)</f>
        <v/>
      </c>
      <c r="F112" s="853" t="str">
        <f>IF(ISBLANK('9. PCPP - Referrals'!I56),"",'9. PCPP - Referrals'!I56)</f>
        <v/>
      </c>
      <c r="G112" s="853" t="str">
        <f>IF(ISBLANK('9. PCPP - Referrals'!J56),"",'9. PCPP - Referrals'!J56)</f>
        <v/>
      </c>
      <c r="H112" s="853" t="str">
        <f>IF(ISBLANK('9. PCPP - Referrals'!K56),"",'9. PCPP - Referrals'!K56)</f>
        <v/>
      </c>
      <c r="I112" s="853" t="str">
        <f>IF(ISBLANK('9. PCPP - Referrals'!L56),"",'9. PCPP - Referrals'!L56)</f>
        <v/>
      </c>
    </row>
    <row r="113" spans="1:9">
      <c r="A113" s="853" t="str">
        <f>IF(ISBLANK('9. PCPP - Referrals'!D57),"",'9. PCPP - Referrals'!D57)</f>
        <v/>
      </c>
      <c r="B113" s="853" t="str">
        <f>IF(ISBLANK('9. PCPP - Referrals'!E57),"",'9. PCPP - Referrals'!E57)</f>
        <v/>
      </c>
      <c r="C113" s="853" t="str">
        <f>IF(ISBLANK('9. PCPP - Referrals'!F57),"",'9. PCPP - Referrals'!F57)</f>
        <v/>
      </c>
      <c r="D113" s="853" t="str">
        <f>IF(ISBLANK('9. PCPP - Referrals'!G57),"",'9. PCPP - Referrals'!G57)</f>
        <v/>
      </c>
      <c r="E113" s="853" t="str">
        <f>IF(ISBLANK('9. PCPP - Referrals'!H57),"",'9. PCPP - Referrals'!H57)</f>
        <v/>
      </c>
      <c r="F113" s="853" t="str">
        <f>IF(ISBLANK('9. PCPP - Referrals'!I57),"",'9. PCPP - Referrals'!I57)</f>
        <v/>
      </c>
      <c r="G113" s="853" t="str">
        <f>IF(ISBLANK('9. PCPP - Referrals'!J57),"",'9. PCPP - Referrals'!J57)</f>
        <v/>
      </c>
      <c r="H113" s="853" t="str">
        <f>IF(ISBLANK('9. PCPP - Referrals'!K57),"",'9. PCPP - Referrals'!K57)</f>
        <v/>
      </c>
      <c r="I113" s="853" t="str">
        <f>IF(ISBLANK('9. PCPP - Referrals'!L57),"",'9. PCPP - Referrals'!L57)</f>
        <v/>
      </c>
    </row>
    <row r="114" spans="1:9">
      <c r="A114" s="853" t="str">
        <f>IF(ISBLANK('9. PCPP - Referrals'!D58),"",'9. PCPP - Referrals'!D58)</f>
        <v/>
      </c>
      <c r="B114" s="853" t="str">
        <f>IF(ISBLANK('9. PCPP - Referrals'!E58),"",'9. PCPP - Referrals'!E58)</f>
        <v/>
      </c>
      <c r="C114" s="853" t="str">
        <f>IF(ISBLANK('9. PCPP - Referrals'!F58),"",'9. PCPP - Referrals'!F58)</f>
        <v/>
      </c>
      <c r="D114" s="853" t="str">
        <f>IF(ISBLANK('9. PCPP - Referrals'!G58),"",'9. PCPP - Referrals'!G58)</f>
        <v/>
      </c>
      <c r="E114" s="853" t="str">
        <f>IF(ISBLANK('9. PCPP - Referrals'!H58),"",'9. PCPP - Referrals'!H58)</f>
        <v/>
      </c>
      <c r="F114" s="853" t="str">
        <f>IF(ISBLANK('9. PCPP - Referrals'!I58),"",'9. PCPP - Referrals'!I58)</f>
        <v/>
      </c>
      <c r="G114" s="853" t="str">
        <f>IF(ISBLANK('9. PCPP - Referrals'!J58),"",'9. PCPP - Referrals'!J58)</f>
        <v/>
      </c>
      <c r="H114" s="853" t="str">
        <f>IF(ISBLANK('9. PCPP - Referrals'!K58),"",'9. PCPP - Referrals'!K58)</f>
        <v/>
      </c>
      <c r="I114" s="853" t="str">
        <f>IF(ISBLANK('9. PCPP - Referrals'!L58),"",'9. PCPP - Referrals'!L58)</f>
        <v/>
      </c>
    </row>
    <row r="115" spans="1:9">
      <c r="A115" s="853" t="str">
        <f>IF(ISBLANK('9. PCPP - Referrals'!D59),"",'9. PCPP - Referrals'!D59)</f>
        <v/>
      </c>
      <c r="B115" s="853" t="str">
        <f>IF(ISBLANK('9. PCPP - Referrals'!E59),"",'9. PCPP - Referrals'!E59)</f>
        <v/>
      </c>
      <c r="C115" s="853" t="str">
        <f>IF(ISBLANK('9. PCPP - Referrals'!F59),"",'9. PCPP - Referrals'!F59)</f>
        <v/>
      </c>
      <c r="D115" s="853" t="str">
        <f>IF(ISBLANK('9. PCPP - Referrals'!G59),"",'9. PCPP - Referrals'!G59)</f>
        <v/>
      </c>
      <c r="E115" s="853" t="str">
        <f>IF(ISBLANK('9. PCPP - Referrals'!H59),"",'9. PCPP - Referrals'!H59)</f>
        <v/>
      </c>
      <c r="F115" s="853" t="str">
        <f>IF(ISBLANK('9. PCPP - Referrals'!I59),"",'9. PCPP - Referrals'!I59)</f>
        <v/>
      </c>
      <c r="G115" s="853" t="str">
        <f>IF(ISBLANK('9. PCPP - Referrals'!J59),"",'9. PCPP - Referrals'!J59)</f>
        <v/>
      </c>
      <c r="H115" s="853" t="str">
        <f>IF(ISBLANK('9. PCPP - Referrals'!K59),"",'9. PCPP - Referrals'!K59)</f>
        <v/>
      </c>
      <c r="I115" s="853" t="str">
        <f>IF(ISBLANK('9. PCPP - Referrals'!L59),"",'9. PCPP - Referrals'!L59)</f>
        <v/>
      </c>
    </row>
    <row r="116" spans="1:9">
      <c r="A116" s="853" t="str">
        <f>IF(ISBLANK('9. PCPP - Referrals'!D60),"",'9. PCPP - Referrals'!D60)</f>
        <v/>
      </c>
      <c r="B116" s="853" t="str">
        <f>IF(ISBLANK('9. PCPP - Referrals'!E60),"",'9. PCPP - Referrals'!E60)</f>
        <v/>
      </c>
      <c r="C116" s="853" t="str">
        <f>IF(ISBLANK('9. PCPP - Referrals'!F60),"",'9. PCPP - Referrals'!F60)</f>
        <v/>
      </c>
      <c r="D116" s="853" t="str">
        <f>IF(ISBLANK('9. PCPP - Referrals'!G60),"",'9. PCPP - Referrals'!G60)</f>
        <v/>
      </c>
      <c r="E116" s="853" t="str">
        <f>IF(ISBLANK('9. PCPP - Referrals'!H60),"",'9. PCPP - Referrals'!H60)</f>
        <v/>
      </c>
      <c r="F116" s="853" t="str">
        <f>IF(ISBLANK('9. PCPP - Referrals'!I60),"",'9. PCPP - Referrals'!I60)</f>
        <v/>
      </c>
      <c r="G116" s="853" t="str">
        <f>IF(ISBLANK('9. PCPP - Referrals'!J60),"",'9. PCPP - Referrals'!J60)</f>
        <v/>
      </c>
      <c r="H116" s="853" t="str">
        <f>IF(ISBLANK('9. PCPP - Referrals'!K60),"",'9. PCPP - Referrals'!K60)</f>
        <v/>
      </c>
      <c r="I116" s="853" t="str">
        <f>IF(ISBLANK('9. PCPP - Referrals'!L60),"",'9. PCPP - Referrals'!L60)</f>
        <v/>
      </c>
    </row>
    <row r="117" spans="1:9">
      <c r="A117" s="853" t="str">
        <f>IF(ISBLANK('9. PCPP - Referrals'!D61),"",'9. PCPP - Referrals'!D61)</f>
        <v/>
      </c>
      <c r="B117" s="853" t="str">
        <f>IF(ISBLANK('9. PCPP - Referrals'!E61),"",'9. PCPP - Referrals'!E61)</f>
        <v/>
      </c>
      <c r="C117" s="853" t="str">
        <f>IF(ISBLANK('9. PCPP - Referrals'!F61),"",'9. PCPP - Referrals'!F61)</f>
        <v/>
      </c>
      <c r="D117" s="853" t="str">
        <f>IF(ISBLANK('9. PCPP - Referrals'!G61),"",'9. PCPP - Referrals'!G61)</f>
        <v/>
      </c>
      <c r="E117" s="853" t="str">
        <f>IF(ISBLANK('9. PCPP - Referrals'!H61),"",'9. PCPP - Referrals'!H61)</f>
        <v/>
      </c>
      <c r="F117" s="853" t="str">
        <f>IF(ISBLANK('9. PCPP - Referrals'!I61),"",'9. PCPP - Referrals'!I61)</f>
        <v/>
      </c>
      <c r="G117" s="853" t="str">
        <f>IF(ISBLANK('9. PCPP - Referrals'!J61),"",'9. PCPP - Referrals'!J61)</f>
        <v/>
      </c>
      <c r="H117" s="853" t="str">
        <f>IF(ISBLANK('9. PCPP - Referrals'!K61),"",'9. PCPP - Referrals'!K61)</f>
        <v/>
      </c>
      <c r="I117" s="853" t="str">
        <f>IF(ISBLANK('9. PCPP - Referrals'!L61),"",'9. PCPP - Referrals'!L61)</f>
        <v/>
      </c>
    </row>
    <row r="118" spans="1:9">
      <c r="A118" s="853" t="str">
        <f>IF(ISBLANK('9. PCPP - Referrals'!D62),"",'9. PCPP - Referrals'!D62)</f>
        <v/>
      </c>
      <c r="B118" s="853" t="str">
        <f>IF(ISBLANK('9. PCPP - Referrals'!E62),"",'9. PCPP - Referrals'!E62)</f>
        <v/>
      </c>
      <c r="C118" s="853" t="str">
        <f>IF(ISBLANK('9. PCPP - Referrals'!F62),"",'9. PCPP - Referrals'!F62)</f>
        <v/>
      </c>
      <c r="D118" s="853" t="str">
        <f>IF(ISBLANK('9. PCPP - Referrals'!G62),"",'9. PCPP - Referrals'!G62)</f>
        <v/>
      </c>
      <c r="E118" s="853" t="str">
        <f>IF(ISBLANK('9. PCPP - Referrals'!H62),"",'9. PCPP - Referrals'!H62)</f>
        <v/>
      </c>
      <c r="F118" s="853" t="str">
        <f>IF(ISBLANK('9. PCPP - Referrals'!I62),"",'9. PCPP - Referrals'!I62)</f>
        <v/>
      </c>
      <c r="G118" s="853" t="str">
        <f>IF(ISBLANK('9. PCPP - Referrals'!J62),"",'9. PCPP - Referrals'!J62)</f>
        <v/>
      </c>
      <c r="H118" s="853" t="str">
        <f>IF(ISBLANK('9. PCPP - Referrals'!K62),"",'9. PCPP - Referrals'!K62)</f>
        <v/>
      </c>
      <c r="I118" s="853" t="str">
        <f>IF(ISBLANK('9. PCPP - Referrals'!L62),"",'9. PCPP - Referrals'!L62)</f>
        <v/>
      </c>
    </row>
    <row r="119" spans="1:9">
      <c r="A119" s="853" t="str">
        <f>IF(ISBLANK('9. PCPP - Referrals'!D63),"",'9. PCPP - Referrals'!D63)</f>
        <v/>
      </c>
      <c r="B119" s="853" t="str">
        <f>IF(ISBLANK('9. PCPP - Referrals'!E63),"",'9. PCPP - Referrals'!E63)</f>
        <v/>
      </c>
      <c r="C119" s="853" t="str">
        <f>IF(ISBLANK('9. PCPP - Referrals'!F63),"",'9. PCPP - Referrals'!F63)</f>
        <v/>
      </c>
      <c r="D119" s="853" t="str">
        <f>IF(ISBLANK('9. PCPP - Referrals'!G63),"",'9. PCPP - Referrals'!G63)</f>
        <v/>
      </c>
      <c r="E119" s="853" t="str">
        <f>IF(ISBLANK('9. PCPP - Referrals'!H63),"",'9. PCPP - Referrals'!H63)</f>
        <v/>
      </c>
      <c r="F119" s="853" t="str">
        <f>IF(ISBLANK('9. PCPP - Referrals'!I63),"",'9. PCPP - Referrals'!I63)</f>
        <v/>
      </c>
      <c r="G119" s="853" t="str">
        <f>IF(ISBLANK('9. PCPP - Referrals'!J63),"",'9. PCPP - Referrals'!J63)</f>
        <v/>
      </c>
      <c r="H119" s="853" t="str">
        <f>IF(ISBLANK('9. PCPP - Referrals'!K63),"",'9. PCPP - Referrals'!K63)</f>
        <v/>
      </c>
      <c r="I119" s="853" t="str">
        <f>IF(ISBLANK('9. PCPP - Referrals'!L63),"",'9. PCPP - Referrals'!L63)</f>
        <v/>
      </c>
    </row>
    <row r="120" spans="1:9">
      <c r="A120" s="853" t="str">
        <f>IF(ISBLANK('9. PCPP - Referrals'!D64),"",'9. PCPP - Referrals'!D64)</f>
        <v/>
      </c>
      <c r="B120" s="853" t="str">
        <f>IF(ISBLANK('9. PCPP - Referrals'!E64),"",'9. PCPP - Referrals'!E64)</f>
        <v/>
      </c>
      <c r="C120" s="853" t="str">
        <f>IF(ISBLANK('9. PCPP - Referrals'!F64),"",'9. PCPP - Referrals'!F64)</f>
        <v/>
      </c>
      <c r="D120" s="853" t="str">
        <f>IF(ISBLANK('9. PCPP - Referrals'!G64),"",'9. PCPP - Referrals'!G64)</f>
        <v/>
      </c>
      <c r="E120" s="853" t="str">
        <f>IF(ISBLANK('9. PCPP - Referrals'!H64),"",'9. PCPP - Referrals'!H64)</f>
        <v/>
      </c>
      <c r="F120" s="853" t="str">
        <f>IF(ISBLANK('9. PCPP - Referrals'!I64),"",'9. PCPP - Referrals'!I64)</f>
        <v/>
      </c>
      <c r="G120" s="853" t="str">
        <f>IF(ISBLANK('9. PCPP - Referrals'!J64),"",'9. PCPP - Referrals'!J64)</f>
        <v/>
      </c>
      <c r="H120" s="853" t="str">
        <f>IF(ISBLANK('9. PCPP - Referrals'!K64),"",'9. PCPP - Referrals'!K64)</f>
        <v/>
      </c>
      <c r="I120" s="853" t="str">
        <f>IF(ISBLANK('9. PCPP - Referrals'!L64),"",'9. PCPP - Referrals'!L64)</f>
        <v/>
      </c>
    </row>
    <row r="121" spans="1:9">
      <c r="A121" s="853" t="str">
        <f>IF(ISBLANK('9. PCPP - Referrals'!D65),"",'9. PCPP - Referrals'!D65)</f>
        <v/>
      </c>
      <c r="B121" s="853" t="str">
        <f>IF(ISBLANK('9. PCPP - Referrals'!E65),"",'9. PCPP - Referrals'!E65)</f>
        <v/>
      </c>
      <c r="C121" s="853" t="str">
        <f>IF(ISBLANK('9. PCPP - Referrals'!F65),"",'9. PCPP - Referrals'!F65)</f>
        <v/>
      </c>
      <c r="D121" s="853" t="str">
        <f>IF(ISBLANK('9. PCPP - Referrals'!G65),"",'9. PCPP - Referrals'!G65)</f>
        <v/>
      </c>
      <c r="E121" s="853" t="str">
        <f>IF(ISBLANK('9. PCPP - Referrals'!H65),"",'9. PCPP - Referrals'!H65)</f>
        <v/>
      </c>
      <c r="F121" s="853" t="str">
        <f>IF(ISBLANK('9. PCPP - Referrals'!I65),"",'9. PCPP - Referrals'!I65)</f>
        <v/>
      </c>
      <c r="G121" s="853" t="str">
        <f>IF(ISBLANK('9. PCPP - Referrals'!J65),"",'9. PCPP - Referrals'!J65)</f>
        <v/>
      </c>
      <c r="H121" s="853" t="str">
        <f>IF(ISBLANK('9. PCPP - Referrals'!K65),"",'9. PCPP - Referrals'!K65)</f>
        <v/>
      </c>
      <c r="I121" s="853" t="str">
        <f>IF(ISBLANK('9. PCPP - Referrals'!L65),"",'9. PCPP - Referrals'!L65)</f>
        <v/>
      </c>
    </row>
    <row r="122" spans="1:9">
      <c r="A122" s="853" t="str">
        <f>IF(ISBLANK('9. PCPP - Referrals'!D66),"",'9. PCPP - Referrals'!D66)</f>
        <v/>
      </c>
      <c r="B122" s="853" t="str">
        <f>IF(ISBLANK('9. PCPP - Referrals'!E66),"",'9. PCPP - Referrals'!E66)</f>
        <v/>
      </c>
      <c r="C122" s="853" t="str">
        <f>IF(ISBLANK('9. PCPP - Referrals'!F66),"",'9. PCPP - Referrals'!F66)</f>
        <v/>
      </c>
      <c r="D122" s="853" t="str">
        <f>IF(ISBLANK('9. PCPP - Referrals'!G66),"",'9. PCPP - Referrals'!G66)</f>
        <v/>
      </c>
      <c r="E122" s="853" t="str">
        <f>IF(ISBLANK('9. PCPP - Referrals'!H66),"",'9. PCPP - Referrals'!H66)</f>
        <v/>
      </c>
      <c r="F122" s="853" t="str">
        <f>IF(ISBLANK('9. PCPP - Referrals'!I66),"",'9. PCPP - Referrals'!I66)</f>
        <v/>
      </c>
      <c r="G122" s="853" t="str">
        <f>IF(ISBLANK('9. PCPP - Referrals'!J66),"",'9. PCPP - Referrals'!J66)</f>
        <v/>
      </c>
      <c r="H122" s="853" t="str">
        <f>IF(ISBLANK('9. PCPP - Referrals'!K66),"",'9. PCPP - Referrals'!K66)</f>
        <v/>
      </c>
      <c r="I122" s="853" t="str">
        <f>IF(ISBLANK('9. PCPP - Referrals'!L66),"",'9. PCPP - Referrals'!L66)</f>
        <v/>
      </c>
    </row>
    <row r="123" spans="1:9">
      <c r="A123" s="853" t="str">
        <f>IF(ISBLANK('9. PCPP - Referrals'!D67),"",'9. PCPP - Referrals'!D67)</f>
        <v/>
      </c>
      <c r="B123" s="853" t="str">
        <f>IF(ISBLANK('9. PCPP - Referrals'!E67),"",'9. PCPP - Referrals'!E67)</f>
        <v/>
      </c>
      <c r="C123" s="853" t="str">
        <f>IF(ISBLANK('9. PCPP - Referrals'!F67),"",'9. PCPP - Referrals'!F67)</f>
        <v/>
      </c>
      <c r="D123" s="853" t="str">
        <f>IF(ISBLANK('9. PCPP - Referrals'!G67),"",'9. PCPP - Referrals'!G67)</f>
        <v/>
      </c>
      <c r="E123" s="853" t="str">
        <f>IF(ISBLANK('9. PCPP - Referrals'!H67),"",'9. PCPP - Referrals'!H67)</f>
        <v/>
      </c>
      <c r="F123" s="853" t="str">
        <f>IF(ISBLANK('9. PCPP - Referrals'!I67),"",'9. PCPP - Referrals'!I67)</f>
        <v/>
      </c>
      <c r="G123" s="853" t="str">
        <f>IF(ISBLANK('9. PCPP - Referrals'!J67),"",'9. PCPP - Referrals'!J67)</f>
        <v/>
      </c>
      <c r="H123" s="853" t="str">
        <f>IF(ISBLANK('9. PCPP - Referrals'!K67),"",'9. PCPP - Referrals'!K67)</f>
        <v/>
      </c>
      <c r="I123" s="853" t="str">
        <f>IF(ISBLANK('9. PCPP - Referrals'!L67),"",'9. PCPP - Referrals'!L67)</f>
        <v/>
      </c>
    </row>
    <row r="124" spans="1:9">
      <c r="A124" s="853" t="str">
        <f>IF(ISBLANK('9. PCPP - Referrals'!D68),"",'9. PCPP - Referrals'!D68)</f>
        <v/>
      </c>
      <c r="B124" s="853" t="str">
        <f>IF(ISBLANK('9. PCPP - Referrals'!E68),"",'9. PCPP - Referrals'!E68)</f>
        <v/>
      </c>
      <c r="C124" s="853" t="str">
        <f>IF(ISBLANK('9. PCPP - Referrals'!F68),"",'9. PCPP - Referrals'!F68)</f>
        <v/>
      </c>
      <c r="D124" s="853" t="str">
        <f>IF(ISBLANK('9. PCPP - Referrals'!G68),"",'9. PCPP - Referrals'!G68)</f>
        <v/>
      </c>
      <c r="E124" s="853" t="str">
        <f>IF(ISBLANK('9. PCPP - Referrals'!H68),"",'9. PCPP - Referrals'!H68)</f>
        <v/>
      </c>
      <c r="F124" s="853" t="str">
        <f>IF(ISBLANK('9. PCPP - Referrals'!I68),"",'9. PCPP - Referrals'!I68)</f>
        <v/>
      </c>
      <c r="G124" s="853" t="str">
        <f>IF(ISBLANK('9. PCPP - Referrals'!J68),"",'9. PCPP - Referrals'!J68)</f>
        <v/>
      </c>
      <c r="H124" s="853" t="str">
        <f>IF(ISBLANK('9. PCPP - Referrals'!K68),"",'9. PCPP - Referrals'!K68)</f>
        <v/>
      </c>
      <c r="I124" s="853" t="str">
        <f>IF(ISBLANK('9. PCPP - Referrals'!L68),"",'9. PCPP - Referrals'!L68)</f>
        <v/>
      </c>
    </row>
    <row r="125" spans="1:9">
      <c r="A125" s="853" t="str">
        <f>IF(ISBLANK('9. PCPP - Referrals'!D69),"",'9. PCPP - Referrals'!D69)</f>
        <v/>
      </c>
      <c r="B125" s="853" t="str">
        <f>IF(ISBLANK('9. PCPP - Referrals'!E69),"",'9. PCPP - Referrals'!E69)</f>
        <v/>
      </c>
      <c r="C125" s="853" t="str">
        <f>IF(ISBLANK('9. PCPP - Referrals'!F69),"",'9. PCPP - Referrals'!F69)</f>
        <v/>
      </c>
      <c r="D125" s="853" t="str">
        <f>IF(ISBLANK('9. PCPP - Referrals'!G69),"",'9. PCPP - Referrals'!G69)</f>
        <v/>
      </c>
      <c r="E125" s="853" t="str">
        <f>IF(ISBLANK('9. PCPP - Referrals'!H69),"",'9. PCPP - Referrals'!H69)</f>
        <v/>
      </c>
      <c r="F125" s="853" t="str">
        <f>IF(ISBLANK('9. PCPP - Referrals'!I69),"",'9. PCPP - Referrals'!I69)</f>
        <v/>
      </c>
      <c r="G125" s="853" t="str">
        <f>IF(ISBLANK('9. PCPP - Referrals'!J69),"",'9. PCPP - Referrals'!J69)</f>
        <v/>
      </c>
      <c r="H125" s="853" t="str">
        <f>IF(ISBLANK('9. PCPP - Referrals'!K69),"",'9. PCPP - Referrals'!K69)</f>
        <v/>
      </c>
      <c r="I125" s="853" t="str">
        <f>IF(ISBLANK('9. PCPP - Referrals'!L69),"",'9. PCPP - Referrals'!L69)</f>
        <v/>
      </c>
    </row>
    <row r="126" spans="1:9">
      <c r="A126" s="853" t="str">
        <f>IF(ISBLANK('9. PCPP - Referrals'!D70),"",'9. PCPP - Referrals'!D70)</f>
        <v/>
      </c>
      <c r="B126" s="853" t="str">
        <f>IF(ISBLANK('9. PCPP - Referrals'!E70),"",'9. PCPP - Referrals'!E70)</f>
        <v/>
      </c>
      <c r="C126" s="853" t="str">
        <f>IF(ISBLANK('9. PCPP - Referrals'!F70),"",'9. PCPP - Referrals'!F70)</f>
        <v/>
      </c>
      <c r="D126" s="853" t="str">
        <f>IF(ISBLANK('9. PCPP - Referrals'!G70),"",'9. PCPP - Referrals'!G70)</f>
        <v/>
      </c>
      <c r="E126" s="853" t="str">
        <f>IF(ISBLANK('9. PCPP - Referrals'!H70),"",'9. PCPP - Referrals'!H70)</f>
        <v/>
      </c>
      <c r="F126" s="853" t="str">
        <f>IF(ISBLANK('9. PCPP - Referrals'!I70),"",'9. PCPP - Referrals'!I70)</f>
        <v/>
      </c>
      <c r="G126" s="853" t="str">
        <f>IF(ISBLANK('9. PCPP - Referrals'!J70),"",'9. PCPP - Referrals'!J70)</f>
        <v/>
      </c>
      <c r="H126" s="853" t="str">
        <f>IF(ISBLANK('9. PCPP - Referrals'!K70),"",'9. PCPP - Referrals'!K70)</f>
        <v/>
      </c>
      <c r="I126" s="853" t="str">
        <f>IF(ISBLANK('9. PCPP - Referrals'!L70),"",'9. PCPP - Referrals'!L70)</f>
        <v/>
      </c>
    </row>
    <row r="127" spans="1:9">
      <c r="A127" s="853" t="str">
        <f>IF(ISBLANK('9. PCPP - Referrals'!D71),"",'9. PCPP - Referrals'!D71)</f>
        <v/>
      </c>
      <c r="B127" s="853" t="str">
        <f>IF(ISBLANK('9. PCPP - Referrals'!E71),"",'9. PCPP - Referrals'!E71)</f>
        <v/>
      </c>
      <c r="C127" s="853" t="str">
        <f>IF(ISBLANK('9. PCPP - Referrals'!F71),"",'9. PCPP - Referrals'!F71)</f>
        <v/>
      </c>
      <c r="D127" s="853" t="str">
        <f>IF(ISBLANK('9. PCPP - Referrals'!G71),"",'9. PCPP - Referrals'!G71)</f>
        <v/>
      </c>
      <c r="E127" s="853" t="str">
        <f>IF(ISBLANK('9. PCPP - Referrals'!H71),"",'9. PCPP - Referrals'!H71)</f>
        <v/>
      </c>
      <c r="F127" s="853" t="str">
        <f>IF(ISBLANK('9. PCPP - Referrals'!I71),"",'9. PCPP - Referrals'!I71)</f>
        <v/>
      </c>
      <c r="G127" s="853" t="str">
        <f>IF(ISBLANK('9. PCPP - Referrals'!J71),"",'9. PCPP - Referrals'!J71)</f>
        <v/>
      </c>
      <c r="H127" s="853" t="str">
        <f>IF(ISBLANK('9. PCPP - Referrals'!K71),"",'9. PCPP - Referrals'!K71)</f>
        <v/>
      </c>
      <c r="I127" s="853" t="str">
        <f>IF(ISBLANK('9. PCPP - Referrals'!L71),"",'9. PCPP - Referrals'!L71)</f>
        <v/>
      </c>
    </row>
    <row r="128" spans="1:9">
      <c r="A128" s="853" t="str">
        <f>IF(ISBLANK('9. PCPP - Referrals'!D72),"",'9. PCPP - Referrals'!D72)</f>
        <v/>
      </c>
      <c r="B128" s="853" t="str">
        <f>IF(ISBLANK('9. PCPP - Referrals'!E72),"",'9. PCPP - Referrals'!E72)</f>
        <v/>
      </c>
      <c r="C128" s="853" t="str">
        <f>IF(ISBLANK('9. PCPP - Referrals'!F72),"",'9. PCPP - Referrals'!F72)</f>
        <v/>
      </c>
      <c r="D128" s="853" t="str">
        <f>IF(ISBLANK('9. PCPP - Referrals'!G72),"",'9. PCPP - Referrals'!G72)</f>
        <v/>
      </c>
      <c r="E128" s="853" t="str">
        <f>IF(ISBLANK('9. PCPP - Referrals'!H72),"",'9. PCPP - Referrals'!H72)</f>
        <v/>
      </c>
      <c r="F128" s="853" t="str">
        <f>IF(ISBLANK('9. PCPP - Referrals'!I72),"",'9. PCPP - Referrals'!I72)</f>
        <v/>
      </c>
      <c r="G128" s="853" t="str">
        <f>IF(ISBLANK('9. PCPP - Referrals'!J72),"",'9. PCPP - Referrals'!J72)</f>
        <v/>
      </c>
      <c r="H128" s="853" t="str">
        <f>IF(ISBLANK('9. PCPP - Referrals'!K72),"",'9. PCPP - Referrals'!K72)</f>
        <v/>
      </c>
      <c r="I128" s="853" t="str">
        <f>IF(ISBLANK('9. PCPP - Referrals'!L72),"",'9. PCPP - Referrals'!L72)</f>
        <v/>
      </c>
    </row>
    <row r="129" spans="1:9">
      <c r="A129" s="853" t="str">
        <f>IF(ISBLANK('9. PCPP - Referrals'!D73),"",'9. PCPP - Referrals'!D73)</f>
        <v/>
      </c>
      <c r="B129" s="853" t="str">
        <f>IF(ISBLANK('9. PCPP - Referrals'!E73),"",'9. PCPP - Referrals'!E73)</f>
        <v/>
      </c>
      <c r="C129" s="853" t="str">
        <f>IF(ISBLANK('9. PCPP - Referrals'!F73),"",'9. PCPP - Referrals'!F73)</f>
        <v/>
      </c>
      <c r="D129" s="853" t="str">
        <f>IF(ISBLANK('9. PCPP - Referrals'!G73),"",'9. PCPP - Referrals'!G73)</f>
        <v/>
      </c>
      <c r="E129" s="853" t="str">
        <f>IF(ISBLANK('9. PCPP - Referrals'!H73),"",'9. PCPP - Referrals'!H73)</f>
        <v/>
      </c>
      <c r="F129" s="853" t="str">
        <f>IF(ISBLANK('9. PCPP - Referrals'!I73),"",'9. PCPP - Referrals'!I73)</f>
        <v/>
      </c>
      <c r="G129" s="853" t="str">
        <f>IF(ISBLANK('9. PCPP - Referrals'!J73),"",'9. PCPP - Referrals'!J73)</f>
        <v/>
      </c>
      <c r="H129" s="853" t="str">
        <f>IF(ISBLANK('9. PCPP - Referrals'!K73),"",'9. PCPP - Referrals'!K73)</f>
        <v/>
      </c>
      <c r="I129" s="853" t="str">
        <f>IF(ISBLANK('9. PCPP - Referrals'!L73),"",'9. PCPP - Referrals'!L73)</f>
        <v/>
      </c>
    </row>
    <row r="130" spans="1:9">
      <c r="A130" s="853" t="str">
        <f>IF(ISBLANK('9. PCPP - Referrals'!D74),"",'9. PCPP - Referrals'!D74)</f>
        <v/>
      </c>
      <c r="B130" s="853" t="str">
        <f>IF(ISBLANK('9. PCPP - Referrals'!E74),"",'9. PCPP - Referrals'!E74)</f>
        <v/>
      </c>
      <c r="C130" s="853" t="str">
        <f>IF(ISBLANK('9. PCPP - Referrals'!F74),"",'9. PCPP - Referrals'!F74)</f>
        <v/>
      </c>
      <c r="D130" s="853" t="str">
        <f>IF(ISBLANK('9. PCPP - Referrals'!G74),"",'9. PCPP - Referrals'!G74)</f>
        <v/>
      </c>
      <c r="E130" s="853" t="str">
        <f>IF(ISBLANK('9. PCPP - Referrals'!H74),"",'9. PCPP - Referrals'!H74)</f>
        <v/>
      </c>
      <c r="F130" s="853" t="str">
        <f>IF(ISBLANK('9. PCPP - Referrals'!I74),"",'9. PCPP - Referrals'!I74)</f>
        <v/>
      </c>
      <c r="G130" s="853" t="str">
        <f>IF(ISBLANK('9. PCPP - Referrals'!J74),"",'9. PCPP - Referrals'!J74)</f>
        <v/>
      </c>
      <c r="H130" s="853" t="str">
        <f>IF(ISBLANK('9. PCPP - Referrals'!K74),"",'9. PCPP - Referrals'!K74)</f>
        <v/>
      </c>
      <c r="I130" s="853" t="str">
        <f>IF(ISBLANK('9. PCPP - Referrals'!L74),"",'9. PCPP - Referrals'!L74)</f>
        <v/>
      </c>
    </row>
    <row r="131" spans="1:9">
      <c r="A131" s="853" t="str">
        <f>IF(ISBLANK('9. PCPP - Referrals'!D75),"",'9. PCPP - Referrals'!D75)</f>
        <v/>
      </c>
      <c r="B131" s="853" t="str">
        <f>IF(ISBLANK('9. PCPP - Referrals'!E75),"",'9. PCPP - Referrals'!E75)</f>
        <v/>
      </c>
      <c r="C131" s="853" t="str">
        <f>IF(ISBLANK('9. PCPP - Referrals'!F75),"",'9. PCPP - Referrals'!F75)</f>
        <v/>
      </c>
      <c r="D131" s="853" t="str">
        <f>IF(ISBLANK('9. PCPP - Referrals'!G75),"",'9. PCPP - Referrals'!G75)</f>
        <v/>
      </c>
      <c r="E131" s="853" t="str">
        <f>IF(ISBLANK('9. PCPP - Referrals'!H75),"",'9. PCPP - Referrals'!H75)</f>
        <v/>
      </c>
      <c r="F131" s="853" t="str">
        <f>IF(ISBLANK('9. PCPP - Referrals'!I75),"",'9. PCPP - Referrals'!I75)</f>
        <v/>
      </c>
      <c r="G131" s="853" t="str">
        <f>IF(ISBLANK('9. PCPP - Referrals'!J75),"",'9. PCPP - Referrals'!J75)</f>
        <v/>
      </c>
      <c r="H131" s="853" t="str">
        <f>IF(ISBLANK('9. PCPP - Referrals'!K75),"",'9. PCPP - Referrals'!K75)</f>
        <v/>
      </c>
      <c r="I131" s="853" t="str">
        <f>IF(ISBLANK('9. PCPP - Referrals'!L75),"",'9. PCPP - Referrals'!L75)</f>
        <v/>
      </c>
    </row>
    <row r="132" spans="1:9">
      <c r="A132" s="853" t="str">
        <f>IF(ISBLANK('9. PCPP - Referrals'!D76),"",'9. PCPP - Referrals'!D76)</f>
        <v/>
      </c>
      <c r="B132" s="853" t="str">
        <f>IF(ISBLANK('9. PCPP - Referrals'!E76),"",'9. PCPP - Referrals'!E76)</f>
        <v/>
      </c>
      <c r="C132" s="853" t="str">
        <f>IF(ISBLANK('9. PCPP - Referrals'!F76),"",'9. PCPP - Referrals'!F76)</f>
        <v/>
      </c>
      <c r="D132" s="853" t="str">
        <f>IF(ISBLANK('9. PCPP - Referrals'!G76),"",'9. PCPP - Referrals'!G76)</f>
        <v/>
      </c>
      <c r="E132" s="853" t="str">
        <f>IF(ISBLANK('9. PCPP - Referrals'!H76),"",'9. PCPP - Referrals'!H76)</f>
        <v/>
      </c>
      <c r="F132" s="853" t="str">
        <f>IF(ISBLANK('9. PCPP - Referrals'!I76),"",'9. PCPP - Referrals'!I76)</f>
        <v/>
      </c>
      <c r="G132" s="853" t="str">
        <f>IF(ISBLANK('9. PCPP - Referrals'!J76),"",'9. PCPP - Referrals'!J76)</f>
        <v/>
      </c>
      <c r="H132" s="853" t="str">
        <f>IF(ISBLANK('9. PCPP - Referrals'!K76),"",'9. PCPP - Referrals'!K76)</f>
        <v/>
      </c>
      <c r="I132" s="853" t="str">
        <f>IF(ISBLANK('9. PCPP - Referrals'!L76),"",'9. PCPP - Referrals'!L76)</f>
        <v/>
      </c>
    </row>
    <row r="133" spans="1:9">
      <c r="A133" s="853" t="str">
        <f>IF(ISBLANK('9. PCPP - Referrals'!D77),"",'9. PCPP - Referrals'!D77)</f>
        <v/>
      </c>
      <c r="B133" s="853" t="str">
        <f>IF(ISBLANK('9. PCPP - Referrals'!E77),"",'9. PCPP - Referrals'!E77)</f>
        <v/>
      </c>
      <c r="C133" s="853" t="str">
        <f>IF(ISBLANK('9. PCPP - Referrals'!F77),"",'9. PCPP - Referrals'!F77)</f>
        <v/>
      </c>
      <c r="D133" s="853" t="str">
        <f>IF(ISBLANK('9. PCPP - Referrals'!G77),"",'9. PCPP - Referrals'!G77)</f>
        <v/>
      </c>
      <c r="E133" s="853" t="str">
        <f>IF(ISBLANK('9. PCPP - Referrals'!H77),"",'9. PCPP - Referrals'!H77)</f>
        <v/>
      </c>
      <c r="F133" s="853" t="str">
        <f>IF(ISBLANK('9. PCPP - Referrals'!I77),"",'9. PCPP - Referrals'!I77)</f>
        <v/>
      </c>
      <c r="G133" s="853" t="str">
        <f>IF(ISBLANK('9. PCPP - Referrals'!J77),"",'9. PCPP - Referrals'!J77)</f>
        <v/>
      </c>
      <c r="H133" s="853" t="str">
        <f>IF(ISBLANK('9. PCPP - Referrals'!K77),"",'9. PCPP - Referrals'!K77)</f>
        <v/>
      </c>
      <c r="I133" s="853" t="str">
        <f>IF(ISBLANK('9. PCPP - Referrals'!L77),"",'9. PCPP - Referrals'!L77)</f>
        <v/>
      </c>
    </row>
    <row r="134" spans="1:9">
      <c r="A134" s="853" t="str">
        <f>IF(ISBLANK('9. PCPP - Referrals'!D78),"",'9. PCPP - Referrals'!D78)</f>
        <v/>
      </c>
      <c r="B134" s="853" t="str">
        <f>IF(ISBLANK('9. PCPP - Referrals'!E78),"",'9. PCPP - Referrals'!E78)</f>
        <v/>
      </c>
      <c r="C134" s="853" t="str">
        <f>IF(ISBLANK('9. PCPP - Referrals'!F78),"",'9. PCPP - Referrals'!F78)</f>
        <v/>
      </c>
      <c r="D134" s="853" t="str">
        <f>IF(ISBLANK('9. PCPP - Referrals'!G78),"",'9. PCPP - Referrals'!G78)</f>
        <v/>
      </c>
      <c r="E134" s="853" t="str">
        <f>IF(ISBLANK('9. PCPP - Referrals'!H78),"",'9. PCPP - Referrals'!H78)</f>
        <v/>
      </c>
      <c r="F134" s="853" t="str">
        <f>IF(ISBLANK('9. PCPP - Referrals'!I78),"",'9. PCPP - Referrals'!I78)</f>
        <v/>
      </c>
      <c r="G134" s="853" t="str">
        <f>IF(ISBLANK('9. PCPP - Referrals'!J78),"",'9. PCPP - Referrals'!J78)</f>
        <v/>
      </c>
      <c r="H134" s="853" t="str">
        <f>IF(ISBLANK('9. PCPP - Referrals'!K78),"",'9. PCPP - Referrals'!K78)</f>
        <v/>
      </c>
      <c r="I134" s="853" t="str">
        <f>IF(ISBLANK('9. PCPP - Referrals'!L78),"",'9. PCPP - Referrals'!L78)</f>
        <v/>
      </c>
    </row>
    <row r="135" spans="1:9">
      <c r="A135" s="853" t="str">
        <f>IF(ISBLANK('9. PCPP - Referrals'!D79),"",'9. PCPP - Referrals'!D79)</f>
        <v/>
      </c>
      <c r="B135" s="853" t="str">
        <f>IF(ISBLANK('9. PCPP - Referrals'!E79),"",'9. PCPP - Referrals'!E79)</f>
        <v/>
      </c>
      <c r="C135" s="853" t="str">
        <f>IF(ISBLANK('9. PCPP - Referrals'!F79),"",'9. PCPP - Referrals'!F79)</f>
        <v/>
      </c>
      <c r="D135" s="853" t="str">
        <f>IF(ISBLANK('9. PCPP - Referrals'!G79),"",'9. PCPP - Referrals'!G79)</f>
        <v/>
      </c>
      <c r="E135" s="853" t="str">
        <f>IF(ISBLANK('9. PCPP - Referrals'!H79),"",'9. PCPP - Referrals'!H79)</f>
        <v/>
      </c>
      <c r="F135" s="853" t="str">
        <f>IF(ISBLANK('9. PCPP - Referrals'!I79),"",'9. PCPP - Referrals'!I79)</f>
        <v/>
      </c>
      <c r="G135" s="853" t="str">
        <f>IF(ISBLANK('9. PCPP - Referrals'!J79),"",'9. PCPP - Referrals'!J79)</f>
        <v/>
      </c>
      <c r="H135" s="853" t="str">
        <f>IF(ISBLANK('9. PCPP - Referrals'!K79),"",'9. PCPP - Referrals'!K79)</f>
        <v/>
      </c>
      <c r="I135" s="853" t="str">
        <f>IF(ISBLANK('9. PCPP - Referrals'!L79),"",'9. PCPP - Referrals'!L79)</f>
        <v/>
      </c>
    </row>
    <row r="136" spans="1:9">
      <c r="A136" s="853" t="str">
        <f>IF(ISBLANK('9. PCPP - Referrals'!D80),"",'9. PCPP - Referrals'!D80)</f>
        <v/>
      </c>
      <c r="B136" s="853" t="str">
        <f>IF(ISBLANK('9. PCPP - Referrals'!E80),"",'9. PCPP - Referrals'!E80)</f>
        <v/>
      </c>
      <c r="C136" s="853" t="str">
        <f>IF(ISBLANK('9. PCPP - Referrals'!F80),"",'9. PCPP - Referrals'!F80)</f>
        <v/>
      </c>
      <c r="D136" s="853" t="str">
        <f>IF(ISBLANK('9. PCPP - Referrals'!G80),"",'9. PCPP - Referrals'!G80)</f>
        <v/>
      </c>
      <c r="E136" s="853" t="str">
        <f>IF(ISBLANK('9. PCPP - Referrals'!H80),"",'9. PCPP - Referrals'!H80)</f>
        <v/>
      </c>
      <c r="F136" s="853" t="str">
        <f>IF(ISBLANK('9. PCPP - Referrals'!I80),"",'9. PCPP - Referrals'!I80)</f>
        <v/>
      </c>
      <c r="G136" s="853" t="str">
        <f>IF(ISBLANK('9. PCPP - Referrals'!J80),"",'9. PCPP - Referrals'!J80)</f>
        <v/>
      </c>
      <c r="H136" s="853" t="str">
        <f>IF(ISBLANK('9. PCPP - Referrals'!K80),"",'9. PCPP - Referrals'!K80)</f>
        <v/>
      </c>
      <c r="I136" s="853" t="str">
        <f>IF(ISBLANK('9. PCPP - Referrals'!L80),"",'9. PCPP - Referrals'!L80)</f>
        <v/>
      </c>
    </row>
    <row r="137" spans="1:9">
      <c r="A137" s="853" t="str">
        <f>IF(ISBLANK('9. PCPP - Referrals'!D81),"",'9. PCPP - Referrals'!D81)</f>
        <v/>
      </c>
      <c r="B137" s="853" t="str">
        <f>IF(ISBLANK('9. PCPP - Referrals'!E81),"",'9. PCPP - Referrals'!E81)</f>
        <v/>
      </c>
      <c r="C137" s="853" t="str">
        <f>IF(ISBLANK('9. PCPP - Referrals'!F81),"",'9. PCPP - Referrals'!F81)</f>
        <v/>
      </c>
      <c r="D137" s="853" t="str">
        <f>IF(ISBLANK('9. PCPP - Referrals'!G81),"",'9. PCPP - Referrals'!G81)</f>
        <v/>
      </c>
      <c r="E137" s="853" t="str">
        <f>IF(ISBLANK('9. PCPP - Referrals'!H81),"",'9. PCPP - Referrals'!H81)</f>
        <v/>
      </c>
      <c r="F137" s="853" t="str">
        <f>IF(ISBLANK('9. PCPP - Referrals'!I81),"",'9. PCPP - Referrals'!I81)</f>
        <v/>
      </c>
      <c r="G137" s="853" t="str">
        <f>IF(ISBLANK('9. PCPP - Referrals'!J81),"",'9. PCPP - Referrals'!J81)</f>
        <v/>
      </c>
      <c r="H137" s="853" t="str">
        <f>IF(ISBLANK('9. PCPP - Referrals'!K81),"",'9. PCPP - Referrals'!K81)</f>
        <v/>
      </c>
      <c r="I137" s="853"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Peter Hess</cp:lastModifiedBy>
  <cp:lastPrinted>2013-04-14T13:38:32Z</cp:lastPrinted>
  <dcterms:created xsi:type="dcterms:W3CDTF">2008-09-11T18:49:22Z</dcterms:created>
  <dcterms:modified xsi:type="dcterms:W3CDTF">2013-04-17T14:03:46Z</dcterms:modified>
</cp:coreProperties>
</file>