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updateLinks="always" codeName="ThisWorkbook" autoCompressPictures="0"/>
  <bookViews>
    <workbookView showSheetTabs="0" xWindow="0" yWindow="0" windowWidth="25600" windowHeight="15540" tabRatio="898" activeTab="1"/>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7" i="3" l="1"/>
  <c r="E11" i="26"/>
  <c r="G8" i="24"/>
  <c r="D11" i="26"/>
  <c r="F8" i="24"/>
  <c r="F18" i="33"/>
  <c r="D16" i="33"/>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L8" i="24"/>
  <c r="F9" i="24"/>
  <c r="L9" i="24"/>
  <c r="E12" i="33"/>
  <c r="E13" i="33"/>
  <c r="E14" i="33"/>
  <c r="H16" i="33"/>
  <c r="K16" i="33"/>
  <c r="E49" i="33"/>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N26" i="7"/>
  <c r="O26" i="7"/>
  <c r="P26" i="7"/>
  <c r="Q26" i="7"/>
  <c r="H27" i="7"/>
  <c r="I27" i="7"/>
  <c r="H51" i="3"/>
  <c r="B11" i="12"/>
  <c r="J27" i="7"/>
  <c r="L27" i="7"/>
  <c r="N27" i="7"/>
  <c r="O27" i="7"/>
  <c r="N51" i="3"/>
  <c r="W11" i="12"/>
  <c r="P27" i="7"/>
  <c r="Q27" i="7"/>
  <c r="P51" i="3"/>
  <c r="AD11" i="12"/>
  <c r="H28" i="7"/>
  <c r="I28" i="7"/>
  <c r="H52" i="3"/>
  <c r="C11" i="12"/>
  <c r="J28" i="7"/>
  <c r="K28" i="7"/>
  <c r="J52" i="3"/>
  <c r="J11" i="12"/>
  <c r="L28" i="7"/>
  <c r="M28" i="7"/>
  <c r="L52" i="3"/>
  <c r="Q11" i="12"/>
  <c r="N28" i="7"/>
  <c r="O28" i="7"/>
  <c r="N52" i="3"/>
  <c r="X11" i="12"/>
  <c r="P28" i="7"/>
  <c r="Q28" i="7"/>
  <c r="P52" i="3"/>
  <c r="AE11" i="12"/>
  <c r="H29" i="7"/>
  <c r="I29" i="7"/>
  <c r="H53" i="3"/>
  <c r="D11" i="12"/>
  <c r="J29" i="7"/>
  <c r="K29" i="7"/>
  <c r="J53" i="3"/>
  <c r="K11" i="12"/>
  <c r="L29" i="7"/>
  <c r="M29" i="7"/>
  <c r="L53" i="3"/>
  <c r="R11" i="12"/>
  <c r="N29" i="7"/>
  <c r="O29" i="7"/>
  <c r="N53" i="3"/>
  <c r="Y11" i="12"/>
  <c r="P29" i="7"/>
  <c r="H30" i="7"/>
  <c r="I30" i="7"/>
  <c r="H54" i="3"/>
  <c r="E11" i="12"/>
  <c r="J30" i="7"/>
  <c r="K30" i="7"/>
  <c r="J54" i="3"/>
  <c r="L11" i="12"/>
  <c r="L30" i="7"/>
  <c r="M30" i="7"/>
  <c r="L54" i="3"/>
  <c r="S11" i="12"/>
  <c r="N30" i="7"/>
  <c r="O30" i="7"/>
  <c r="N54" i="3"/>
  <c r="Z11" i="12"/>
  <c r="P30" i="7"/>
  <c r="H31" i="7"/>
  <c r="I31" i="7"/>
  <c r="H55" i="3"/>
  <c r="F11" i="12"/>
  <c r="J31" i="7"/>
  <c r="K31" i="7"/>
  <c r="J55" i="3"/>
  <c r="L31" i="7"/>
  <c r="M31" i="7"/>
  <c r="L55" i="3"/>
  <c r="T11" i="12"/>
  <c r="N31" i="7"/>
  <c r="O31" i="7"/>
  <c r="N55" i="3"/>
  <c r="AA11" i="12"/>
  <c r="P31" i="7"/>
  <c r="Q31" i="7"/>
  <c r="P55" i="3"/>
  <c r="AH11" i="12"/>
  <c r="H32" i="7"/>
  <c r="I32" i="7"/>
  <c r="H56" i="3"/>
  <c r="G11" i="12"/>
  <c r="J32" i="7"/>
  <c r="K32" i="7"/>
  <c r="J56" i="3"/>
  <c r="N11" i="12"/>
  <c r="L32" i="7"/>
  <c r="M32" i="7"/>
  <c r="L56" i="3"/>
  <c r="U11" i="12"/>
  <c r="N32" i="7"/>
  <c r="N33" i="7"/>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Q7" i="3"/>
  <c r="D6" i="22"/>
  <c r="R7" i="3"/>
  <c r="M7" i="24"/>
  <c r="Q18" i="3"/>
  <c r="S18" i="3"/>
  <c r="U18" i="3"/>
  <c r="V18" i="3"/>
  <c r="U42" i="3"/>
  <c r="U43" i="3"/>
  <c r="Q30" i="7"/>
  <c r="P54" i="3"/>
  <c r="AG11" i="12"/>
  <c r="W18" i="3"/>
  <c r="H19" i="3"/>
  <c r="L33" i="7"/>
  <c r="M27" i="7"/>
  <c r="L51" i="3"/>
  <c r="P11" i="12"/>
  <c r="K27" i="7"/>
  <c r="J51" i="3"/>
  <c r="I11" i="12"/>
  <c r="P57" i="12"/>
  <c r="L238" i="7"/>
  <c r="H33" i="7"/>
  <c r="P33" i="7"/>
  <c r="M11" i="12"/>
  <c r="L50" i="3"/>
  <c r="O11" i="12"/>
  <c r="M33" i="7"/>
  <c r="N50" i="3"/>
  <c r="O32" i="7"/>
  <c r="N56" i="3"/>
  <c r="N58" i="3"/>
  <c r="P50" i="3"/>
  <c r="I33" i="7"/>
  <c r="H50" i="3"/>
  <c r="J50" i="3"/>
  <c r="G18" i="22"/>
  <c r="K33" i="7"/>
  <c r="AB11" i="12"/>
  <c r="Q29" i="7"/>
  <c r="P53" i="3"/>
  <c r="AF11" i="12"/>
  <c r="J33" i="7"/>
  <c r="O33" i="7"/>
  <c r="A11" i="12"/>
  <c r="H58" i="3"/>
  <c r="I15" i="33"/>
  <c r="V11" i="12"/>
  <c r="J58" i="3"/>
  <c r="AC11" i="12"/>
  <c r="L58" i="3"/>
  <c r="L20" i="7"/>
  <c r="Q33" i="7"/>
  <c r="E15" i="35"/>
  <c r="P15" i="35"/>
  <c r="H39" i="12"/>
  <c r="E16" i="35"/>
  <c r="P16" i="35"/>
  <c r="H40" i="12"/>
  <c r="E17" i="35"/>
  <c r="N17" i="35"/>
  <c r="F41" i="12"/>
  <c r="E18" i="35"/>
  <c r="T18" i="35"/>
  <c r="L42" i="12"/>
  <c r="E19" i="35"/>
  <c r="B43" i="12"/>
  <c r="E20" i="35"/>
  <c r="L20" i="35"/>
  <c r="D44" i="12"/>
  <c r="E21" i="35"/>
  <c r="V21" i="35"/>
  <c r="N45" i="12"/>
  <c r="E22" i="35"/>
  <c r="V22" i="35"/>
  <c r="N46" i="12"/>
  <c r="E23" i="35"/>
  <c r="B47" i="12"/>
  <c r="E24" i="35"/>
  <c r="P24" i="35"/>
  <c r="H48" i="12"/>
  <c r="E25" i="35"/>
  <c r="B49" i="12"/>
  <c r="E26" i="35"/>
  <c r="D26" i="35"/>
  <c r="Q50" i="12"/>
  <c r="E27" i="35"/>
  <c r="B51" i="12"/>
  <c r="E28" i="35"/>
  <c r="R28" i="35"/>
  <c r="J52" i="12"/>
  <c r="E29" i="35"/>
  <c r="B53" i="12"/>
  <c r="E30" i="35"/>
  <c r="P30" i="35"/>
  <c r="H54" i="12"/>
  <c r="E31" i="35"/>
  <c r="R31" i="35"/>
  <c r="J55" i="12"/>
  <c r="E32" i="35"/>
  <c r="L32" i="35"/>
  <c r="D56" i="12"/>
  <c r="L7" i="24"/>
  <c r="G9" i="22"/>
  <c r="D31" i="35"/>
  <c r="Q55" i="12"/>
  <c r="D16" i="35"/>
  <c r="Q40" i="12"/>
  <c r="D15" i="35"/>
  <c r="Q39" i="12"/>
  <c r="R21" i="35"/>
  <c r="J45" i="12"/>
  <c r="V17" i="35"/>
  <c r="N41" i="12"/>
  <c r="T15" i="35"/>
  <c r="L39" i="12"/>
  <c r="V15" i="35"/>
  <c r="N39" i="12"/>
  <c r="P27" i="35"/>
  <c r="H51" i="12"/>
  <c r="T22" i="35"/>
  <c r="L46" i="12"/>
  <c r="L21" i="35"/>
  <c r="D45" i="12"/>
  <c r="T16" i="35"/>
  <c r="L40" i="12"/>
  <c r="B40" i="12"/>
  <c r="O40" i="12"/>
  <c r="R15" i="35"/>
  <c r="J39" i="12"/>
  <c r="P17" i="35"/>
  <c r="H41" i="12"/>
  <c r="L18" i="35"/>
  <c r="D42" i="12"/>
  <c r="L16" i="35"/>
  <c r="D40" i="12"/>
  <c r="L15" i="35"/>
  <c r="D39" i="12"/>
  <c r="B39" i="12"/>
  <c r="P39" i="12"/>
  <c r="R18" i="35"/>
  <c r="J42" i="12"/>
  <c r="B42" i="12"/>
  <c r="F3" i="12"/>
  <c r="V26" i="35"/>
  <c r="N50" i="12"/>
  <c r="L19" i="35"/>
  <c r="D43" i="12"/>
  <c r="N18" i="35"/>
  <c r="F42" i="12"/>
  <c r="P31" i="35"/>
  <c r="H55" i="12"/>
  <c r="N25" i="35"/>
  <c r="F49" i="12"/>
  <c r="R22" i="35"/>
  <c r="J46" i="12"/>
  <c r="N21" i="35"/>
  <c r="F45" i="12"/>
  <c r="P18" i="35"/>
  <c r="H42" i="12"/>
  <c r="V18" i="35"/>
  <c r="N42" i="12"/>
  <c r="L17" i="35"/>
  <c r="D41" i="12"/>
  <c r="N7" i="24"/>
  <c r="I9" i="22"/>
  <c r="R32" i="35"/>
  <c r="J56" i="12"/>
  <c r="R26" i="35"/>
  <c r="J50" i="12"/>
  <c r="R24" i="35"/>
  <c r="J48" i="12"/>
  <c r="T32" i="35"/>
  <c r="L56" i="12"/>
  <c r="B55" i="12"/>
  <c r="P55" i="12"/>
  <c r="V30" i="35"/>
  <c r="N54" i="12"/>
  <c r="N19" i="35"/>
  <c r="F43" i="12"/>
  <c r="D18" i="35"/>
  <c r="Q42" i="12"/>
  <c r="N15" i="35"/>
  <c r="F39" i="12"/>
  <c r="L27" i="35"/>
  <c r="D51" i="12"/>
  <c r="L26" i="35"/>
  <c r="D50" i="12"/>
  <c r="N26" i="35"/>
  <c r="F50" i="12"/>
  <c r="B50" i="12"/>
  <c r="O50" i="12"/>
  <c r="V23" i="35"/>
  <c r="N47" i="12"/>
  <c r="L22" i="35"/>
  <c r="D46" i="12"/>
  <c r="D22" i="35"/>
  <c r="Q46" i="12"/>
  <c r="B46" i="12"/>
  <c r="O46" i="12"/>
  <c r="T21" i="35"/>
  <c r="L45" i="12"/>
  <c r="P21" i="35"/>
  <c r="H45" i="12"/>
  <c r="B45" i="12"/>
  <c r="O45" i="12"/>
  <c r="T20" i="35"/>
  <c r="L44" i="12"/>
  <c r="B44" i="12"/>
  <c r="P44" i="12"/>
  <c r="V19" i="35"/>
  <c r="N43" i="12"/>
  <c r="D19" i="35"/>
  <c r="Q43" i="12"/>
  <c r="P19" i="35"/>
  <c r="H43" i="12"/>
  <c r="T26" i="35"/>
  <c r="L50" i="12"/>
  <c r="P22" i="35"/>
  <c r="H46" i="12"/>
  <c r="D21" i="35"/>
  <c r="Q45" i="12"/>
  <c r="T19" i="35"/>
  <c r="L43" i="12"/>
  <c r="R19" i="35"/>
  <c r="J43" i="12"/>
  <c r="P40" i="12"/>
  <c r="P42" i="12"/>
  <c r="O42" i="12"/>
  <c r="O39" i="12"/>
  <c r="P46" i="12"/>
  <c r="O44" i="12"/>
  <c r="P50" i="12"/>
  <c r="J18" i="22"/>
  <c r="O51" i="12"/>
  <c r="P51" i="12"/>
  <c r="O47" i="12"/>
  <c r="P47" i="12"/>
  <c r="N20" i="35"/>
  <c r="F44" i="12"/>
  <c r="L23" i="35"/>
  <c r="D47" i="12"/>
  <c r="T23" i="35"/>
  <c r="L47" i="12"/>
  <c r="V24" i="35"/>
  <c r="N48" i="12"/>
  <c r="T25" i="35"/>
  <c r="L49" i="12"/>
  <c r="R25" i="35"/>
  <c r="J49" i="12"/>
  <c r="D27" i="35"/>
  <c r="Q51" i="12"/>
  <c r="N27" i="35"/>
  <c r="F51" i="12"/>
  <c r="P28" i="35"/>
  <c r="H52" i="12"/>
  <c r="P29" i="35"/>
  <c r="H53" i="12"/>
  <c r="N29" i="35"/>
  <c r="F53" i="12"/>
  <c r="P23" i="35"/>
  <c r="H47" i="12"/>
  <c r="P25" i="35"/>
  <c r="H49" i="12"/>
  <c r="R27" i="35"/>
  <c r="J51" i="12"/>
  <c r="D29" i="35"/>
  <c r="Q53" i="12"/>
  <c r="L29" i="35"/>
  <c r="D53" i="12"/>
  <c r="P20" i="35"/>
  <c r="H44" i="12"/>
  <c r="R23" i="35"/>
  <c r="J47" i="12"/>
  <c r="B48" i="12"/>
  <c r="P48" i="12"/>
  <c r="D24" i="35"/>
  <c r="Q48" i="12"/>
  <c r="L24" i="35"/>
  <c r="D48" i="12"/>
  <c r="L25" i="35"/>
  <c r="D49" i="12"/>
  <c r="V25" i="35"/>
  <c r="N49" i="12"/>
  <c r="V27" i="35"/>
  <c r="N51" i="12"/>
  <c r="B52" i="12"/>
  <c r="O52" i="12"/>
  <c r="V28" i="35"/>
  <c r="N52" i="12"/>
  <c r="L28" i="35"/>
  <c r="D52" i="12"/>
  <c r="V29" i="35"/>
  <c r="N53" i="12"/>
  <c r="T31" i="35"/>
  <c r="L55" i="12"/>
  <c r="L31" i="35"/>
  <c r="D55" i="12"/>
  <c r="D23" i="35"/>
  <c r="Q47" i="12"/>
  <c r="V16" i="35"/>
  <c r="N40" i="12"/>
  <c r="T17" i="35"/>
  <c r="L41" i="12"/>
  <c r="D20" i="35"/>
  <c r="Q44" i="12"/>
  <c r="T24" i="35"/>
  <c r="L48" i="12"/>
  <c r="D25" i="35"/>
  <c r="Q49" i="12"/>
  <c r="T29" i="35"/>
  <c r="L53" i="12"/>
  <c r="P32" i="35"/>
  <c r="H56" i="12"/>
  <c r="N23" i="35"/>
  <c r="F47" i="12"/>
  <c r="N32" i="35"/>
  <c r="F56" i="12"/>
  <c r="R17" i="35"/>
  <c r="J41" i="12"/>
  <c r="T27" i="35"/>
  <c r="L51" i="12"/>
  <c r="D32" i="35"/>
  <c r="Q56" i="12"/>
  <c r="T28" i="35"/>
  <c r="L52" i="12"/>
  <c r="N31" i="35"/>
  <c r="F55" i="12"/>
  <c r="V32" i="35"/>
  <c r="N56" i="12"/>
  <c r="B56" i="12"/>
  <c r="O56" i="12"/>
  <c r="V20" i="35"/>
  <c r="N44" i="12"/>
  <c r="V31" i="35"/>
  <c r="N55" i="12"/>
  <c r="R20" i="35"/>
  <c r="J44" i="12"/>
  <c r="B41" i="12"/>
  <c r="P41" i="12"/>
  <c r="R29" i="35"/>
  <c r="J53" i="12"/>
  <c r="N16" i="35"/>
  <c r="F40" i="12"/>
  <c r="N24" i="35"/>
  <c r="F48" i="12"/>
  <c r="D28" i="35"/>
  <c r="Q52" i="12"/>
  <c r="N28" i="35"/>
  <c r="F52" i="12"/>
  <c r="R16" i="35"/>
  <c r="J40" i="12"/>
  <c r="L17" i="7"/>
  <c r="C3" i="12"/>
  <c r="E3" i="12"/>
  <c r="P58" i="3"/>
  <c r="H11" i="12"/>
  <c r="G19" i="22"/>
  <c r="F10" i="24"/>
  <c r="P52" i="12"/>
  <c r="O48" i="12"/>
  <c r="O41" i="12"/>
  <c r="P56" i="12"/>
  <c r="J19" i="22"/>
  <c r="Y25" i="35"/>
  <c r="Y18" i="35"/>
  <c r="Y30" i="35"/>
  <c r="Y32" i="35"/>
  <c r="Y20" i="35"/>
  <c r="Z29" i="35"/>
  <c r="W24" i="35"/>
  <c r="W23" i="35"/>
  <c r="Y28" i="35"/>
  <c r="W29" i="35"/>
  <c r="W27" i="35"/>
  <c r="Z19" i="35"/>
  <c r="W21" i="35"/>
  <c r="Y22" i="35"/>
  <c r="Y26" i="35"/>
  <c r="Z17" i="35"/>
  <c r="Z25" i="35"/>
  <c r="Z23" i="35"/>
  <c r="Y29" i="35"/>
  <c r="Z16" i="35"/>
  <c r="Z21" i="35"/>
  <c r="Z28" i="35"/>
  <c r="W32" i="35"/>
  <c r="W20" i="35"/>
  <c r="Y17" i="35"/>
  <c r="W16" i="35"/>
  <c r="Y24" i="35"/>
  <c r="Z32" i="35"/>
  <c r="Z22" i="35"/>
  <c r="W22" i="35"/>
  <c r="W19" i="35"/>
  <c r="Y16" i="35"/>
  <c r="W26" i="35"/>
  <c r="W28" i="35"/>
  <c r="Y19" i="35"/>
  <c r="Z24" i="35"/>
  <c r="Y31" i="35"/>
  <c r="Z31" i="35"/>
  <c r="Z26" i="35"/>
  <c r="Z18" i="35"/>
  <c r="Y23" i="35"/>
  <c r="Y21" i="35"/>
  <c r="W30" i="35"/>
  <c r="W31" i="35"/>
  <c r="Z27" i="35"/>
  <c r="W18" i="35"/>
  <c r="W17" i="35"/>
  <c r="Z30" i="35"/>
  <c r="W25" i="35"/>
  <c r="Z20" i="35"/>
  <c r="Y27" i="35"/>
  <c r="G20" i="22"/>
  <c r="H9" i="22"/>
  <c r="P45" i="12"/>
  <c r="O43" i="12"/>
  <c r="P43" i="12"/>
  <c r="P53" i="12"/>
  <c r="O53" i="12"/>
  <c r="O49" i="12"/>
  <c r="P49" i="12"/>
  <c r="O55" i="12"/>
  <c r="L30" i="35"/>
  <c r="D54" i="12"/>
  <c r="D30" i="35"/>
  <c r="Q54" i="12"/>
  <c r="T30" i="35"/>
  <c r="L54" i="12"/>
  <c r="N22" i="35"/>
  <c r="F46" i="12"/>
  <c r="B54" i="12"/>
  <c r="R30" i="35"/>
  <c r="J54" i="12"/>
  <c r="D17" i="35"/>
  <c r="Q41" i="12"/>
  <c r="N30" i="35"/>
  <c r="F54" i="12"/>
  <c r="P26" i="35"/>
  <c r="H50" i="12"/>
  <c r="X27" i="35"/>
  <c r="X22" i="35"/>
  <c r="X31" i="35"/>
  <c r="X30" i="35"/>
  <c r="X17" i="35"/>
  <c r="X26" i="35"/>
  <c r="X28" i="35"/>
  <c r="X32" i="35"/>
  <c r="X25" i="35"/>
  <c r="X29" i="35"/>
  <c r="X23" i="35"/>
  <c r="X20" i="35"/>
  <c r="X18" i="35"/>
  <c r="X24" i="35"/>
  <c r="X21" i="35"/>
  <c r="X19" i="35"/>
  <c r="X16" i="35"/>
  <c r="J20" i="22"/>
  <c r="J21" i="22"/>
  <c r="G21" i="22"/>
  <c r="K20" i="22"/>
  <c r="O54" i="12"/>
  <c r="P54" i="12"/>
  <c r="K18" i="22"/>
  <c r="K19" i="22"/>
  <c r="K21" i="2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<sst xmlns="http://schemas.openxmlformats.org/spreadsheetml/2006/main" count="3759" uniqueCount="1971">
  <si>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</si>
  <si>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</si>
  <si>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</si>
  <si>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</si>
  <si>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</si>
  <si>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</si>
  <si>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</si>
  <si>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</si>
  <si>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</si>
  <si>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</si>
  <si>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</si>
  <si>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</si>
  <si>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</si>
  <si>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</si>
  <si>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</si>
  <si>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</si>
  <si>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</si>
  <si>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</si>
  <si>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</si>
  <si>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</si>
  <si>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</si>
  <si>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</si>
  <si>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</si>
  <si>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</si>
  <si>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</si>
  <si>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</si>
  <si>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</si>
  <si>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</si>
  <si>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</si>
  <si>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</si>
  <si>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</si>
  <si>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</si>
  <si>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</si>
  <si>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</si>
  <si>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</si>
  <si>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</si>
  <si>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</si>
  <si>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</si>
  <si>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</si>
  <si>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</si>
  <si>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</si>
  <si>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</si>
  <si>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</si>
  <si>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</si>
  <si>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</si>
  <si>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</si>
  <si>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</si>
  <si>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</si>
  <si>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</si>
  <si>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</si>
  <si>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</si>
  <si>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</si>
  <si>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</si>
  <si>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</si>
  <si>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</si>
  <si>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</si>
  <si>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</si>
  <si>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</si>
  <si>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</si>
  <si>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</si>
  <si>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</si>
  <si>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</si>
  <si>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</si>
  <si>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</si>
  <si>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</si>
  <si>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</si>
  <si>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</si>
  <si>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</si>
  <si>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</si>
  <si>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</si>
  <si>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</si>
  <si>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</si>
  <si>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</si>
  <si>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</si>
  <si>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</si>
  <si>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</si>
  <si>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</si>
  <si>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</si>
  <si>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</si>
  <si>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</si>
  <si>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</si>
  <si>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</si>
  <si>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</si>
  <si>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</si>
  <si>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</si>
  <si>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</si>
  <si>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</si>
  <si>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</si>
  <si>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</si>
  <si>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</si>
  <si>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</si>
  <si>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</si>
  <si>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</si>
  <si>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</si>
  <si>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</si>
  <si>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</si>
  <si>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</si>
  <si>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</si>
  <si>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</si>
  <si>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</si>
  <si>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</si>
  <si>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</si>
  <si>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</si>
  <si>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</si>
  <si>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</si>
  <si>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</si>
  <si>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</si>
  <si>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</si>
  <si>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</si>
  <si>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</si>
  <si>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</si>
  <si>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</si>
  <si>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</si>
  <si>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</si>
  <si>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</si>
  <si>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</si>
  <si>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</si>
  <si>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</si>
  <si>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</si>
  <si>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</si>
  <si>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</si>
  <si>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</si>
  <si>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</si>
  <si>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</si>
  <si>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</si>
  <si>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</si>
  <si>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</si>
  <si>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</si>
  <si>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</si>
  <si>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</si>
  <si>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</si>
  <si>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</si>
  <si>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</si>
  <si>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</si>
  <si>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</si>
  <si>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</si>
  <si>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</si>
  <si>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</si>
  <si>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</si>
  <si>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</si>
  <si>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</si>
  <si>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</si>
  <si>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</si>
  <si>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</si>
  <si>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</si>
  <si>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</si>
  <si>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</si>
  <si>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</si>
  <si>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</si>
  <si>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</si>
  <si>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</si>
  <si>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</si>
  <si>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</si>
  <si>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</si>
  <si>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</si>
  <si>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</si>
  <si>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</si>
  <si>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</si>
  <si>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</si>
  <si>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</si>
  <si>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</si>
  <si>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</si>
  <si>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</si>
  <si>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</si>
  <si>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</si>
  <si>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</si>
  <si>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</si>
  <si>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</si>
  <si>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</si>
  <si>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</si>
  <si>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</si>
  <si>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</si>
  <si>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</si>
  <si>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</si>
  <si>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</si>
  <si>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</si>
  <si>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</si>
  <si>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</si>
  <si>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</si>
  <si>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</si>
  <si>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</si>
  <si>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</si>
  <si>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</si>
  <si>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</si>
  <si>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</si>
  <si>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</si>
  <si>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</si>
  <si>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</si>
  <si>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</si>
  <si>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</si>
  <si>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</si>
  <si>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</si>
  <si>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</si>
  <si>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</si>
  <si>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</si>
  <si>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</si>
  <si>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</si>
  <si>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</si>
  <si>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</si>
  <si>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</si>
  <si>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</si>
  <si>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</si>
  <si>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</si>
  <si>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</si>
  <si>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</si>
  <si>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</si>
  <si>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</si>
  <si>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</si>
  <si>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</si>
  <si>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</si>
  <si>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</si>
  <si>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</si>
  <si>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</si>
  <si>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</si>
  <si>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</si>
  <si>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</si>
  <si>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</si>
  <si>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</si>
  <si>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</si>
  <si>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</si>
  <si>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</si>
  <si>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</si>
  <si>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</si>
  <si>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</si>
  <si>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</si>
  <si>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</si>
  <si>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</si>
  <si>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</si>
  <si>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</si>
  <si>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</si>
  <si>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</si>
  <si>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</si>
  <si>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</si>
  <si>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</si>
  <si>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</si>
  <si>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</si>
  <si>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</si>
  <si>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</si>
  <si>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</si>
  <si>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</si>
  <si>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</si>
  <si>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</si>
  <si>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</si>
  <si>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</si>
  <si>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</si>
  <si>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</si>
  <si>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</si>
  <si>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</si>
  <si>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</si>
  <si>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</si>
  <si>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</si>
  <si>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</si>
  <si>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</si>
  <si>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</si>
  <si>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</si>
  <si>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</si>
  <si>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</si>
  <si>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</si>
  <si>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</si>
  <si>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</si>
  <si>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</si>
  <si>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</si>
  <si>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</si>
  <si>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</si>
  <si>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</si>
  <si>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</si>
  <si>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</si>
  <si>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</si>
  <si>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</si>
  <si>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</si>
  <si>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</si>
  <si>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</si>
  <si>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</si>
  <si>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</si>
  <si>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</si>
  <si>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</si>
  <si>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</si>
  <si>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</si>
  <si>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</si>
  <si>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</si>
  <si>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</si>
  <si>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</si>
  <si>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</si>
  <si>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</si>
  <si>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</si>
  <si>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</si>
  <si>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</si>
  <si>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</si>
  <si>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</si>
  <si>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</si>
  <si>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</si>
  <si>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</si>
  <si>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</si>
  <si>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</si>
  <si>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</si>
  <si>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</si>
  <si>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</si>
  <si>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</si>
  <si>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</si>
  <si>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</si>
  <si>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</si>
  <si>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</si>
  <si>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</si>
  <si>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</si>
  <si>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</si>
  <si>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</si>
  <si>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</si>
  <si>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</si>
  <si>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</si>
  <si>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</si>
  <si>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</si>
  <si>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</si>
  <si>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</si>
  <si>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</si>
  <si>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</si>
  <si>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</si>
  <si>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</si>
  <si>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</si>
  <si>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</si>
  <si>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</si>
  <si>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</si>
  <si>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</si>
  <si>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</si>
  <si>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</si>
  <si>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</si>
  <si>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</si>
  <si>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</si>
  <si>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</si>
  <si>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</si>
  <si>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</si>
  <si>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</si>
  <si>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</si>
  <si>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</si>
  <si>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</si>
  <si>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</si>
  <si>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</si>
  <si>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</si>
  <si>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</si>
  <si>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</si>
  <si>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</si>
  <si>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</si>
  <si>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</si>
  <si>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</si>
  <si>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</si>
  <si>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</si>
  <si>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</si>
  <si>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</si>
  <si>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</si>
  <si>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</si>
  <si>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</si>
  <si>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</si>
  <si>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</si>
  <si>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</si>
  <si>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</si>
  <si>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</si>
  <si>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</si>
  <si>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</si>
  <si>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</si>
  <si>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</si>
  <si>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</si>
  <si>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</si>
  <si>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</si>
  <si>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</si>
  <si>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</si>
  <si>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</si>
  <si>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</si>
  <si>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</si>
  <si>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</si>
  <si>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</si>
  <si>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</si>
  <si>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</si>
  <si>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</si>
  <si>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</si>
  <si>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</si>
  <si>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</si>
  <si>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</si>
  <si>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</si>
  <si>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</si>
  <si>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</si>
  <si>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</si>
  <si>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</si>
  <si>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</si>
  <si>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</si>
  <si>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</si>
  <si>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</si>
  <si>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</si>
  <si>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</si>
  <si>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</si>
  <si>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</si>
  <si>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</si>
  <si>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</si>
  <si>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</si>
  <si>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</si>
  <si>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</si>
  <si>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</si>
  <si>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</si>
  <si>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</si>
  <si>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</si>
  <si>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</si>
  <si>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</si>
  <si>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</si>
  <si>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</si>
  <si>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</si>
  <si>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</si>
  <si>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</si>
  <si>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</si>
  <si>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</si>
  <si>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</si>
  <si>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</si>
  <si>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</si>
  <si>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</si>
  <si>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</si>
  <si>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</si>
  <si>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</si>
  <si>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</si>
  <si>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</si>
  <si>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</si>
  <si>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</si>
  <si>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</si>
  <si>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</si>
  <si>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</si>
  <si>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</si>
  <si>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</si>
  <si>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</si>
  <si>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</si>
  <si>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</si>
  <si>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</si>
  <si>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</si>
  <si>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</si>
  <si>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</si>
  <si>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</si>
  <si>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</si>
  <si>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</si>
  <si>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</si>
  <si>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</si>
  <si>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</si>
  <si>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</si>
  <si>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</si>
  <si>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</si>
  <si>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</si>
  <si>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</si>
  <si>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</si>
  <si>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</si>
  <si>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</si>
  <si>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</si>
  <si>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</si>
  <si>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</si>
  <si>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</si>
  <si>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</si>
  <si>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</si>
  <si>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</si>
  <si>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</si>
  <si>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</si>
  <si>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</si>
  <si>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</si>
  <si>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</si>
  <si>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</si>
  <si>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</si>
  <si>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</si>
  <si>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</si>
  <si>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</si>
  <si>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</si>
  <si>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</si>
  <si>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</si>
  <si>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</si>
  <si>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</si>
  <si>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</si>
  <si>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</si>
  <si>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</si>
  <si>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</si>
  <si>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</si>
  <si>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</si>
  <si>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</si>
  <si>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</si>
  <si>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</si>
  <si>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</si>
  <si>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</si>
  <si>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</si>
  <si>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</si>
  <si>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</si>
  <si>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</si>
  <si>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</si>
  <si>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</si>
  <si>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</si>
  <si>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</si>
  <si>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</si>
  <si>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</si>
  <si>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</si>
  <si>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</si>
  <si>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</si>
  <si>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</si>
  <si>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</si>
  <si>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</si>
  <si>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</si>
  <si>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</si>
  <si>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</si>
  <si>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</si>
  <si>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</si>
  <si>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</si>
  <si>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</si>
  <si>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</si>
  <si>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</si>
  <si>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</si>
  <si>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</si>
  <si>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</si>
  <si>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</si>
  <si>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</si>
  <si>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</si>
  <si>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</si>
  <si>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</si>
  <si>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</si>
  <si>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</si>
  <si>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</si>
  <si>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</si>
  <si>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</si>
  <si>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</si>
  <si>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</si>
  <si>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</si>
  <si>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</si>
  <si>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</si>
  <si>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</si>
  <si>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</si>
  <si>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</si>
  <si>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</si>
  <si>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</si>
  <si>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</si>
  <si>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</si>
  <si>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</si>
  <si>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</si>
  <si>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</si>
  <si>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</si>
  <si>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</si>
  <si>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</si>
  <si>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</si>
  <si>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</si>
  <si>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</si>
  <si>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</si>
  <si>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</si>
  <si>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</si>
  <si>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</si>
  <si>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</si>
  <si>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</si>
  <si>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</si>
  <si>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</si>
  <si>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</si>
  <si>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</si>
  <si>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</si>
  <si>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</si>
  <si>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</si>
  <si>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</si>
  <si>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</si>
  <si>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SPA Grant Amount</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</si>
  <si>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</si>
  <si>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</si>
  <si>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</si>
  <si>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</si>
  <si>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</si>
  <si>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</si>
  <si>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</si>
  <si>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</si>
  <si>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</si>
  <si>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</si>
  <si>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</si>
  <si>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</si>
  <si>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</si>
  <si>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</si>
  <si>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</si>
  <si>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</si>
  <si>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</si>
  <si>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</si>
  <si>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</si>
  <si>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</si>
  <si>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</si>
  <si>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</si>
  <si>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</si>
  <si>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</si>
  <si>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</si>
  <si>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</si>
  <si>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</si>
  <si>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</si>
  <si>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</si>
  <si>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</si>
  <si>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</si>
  <si>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</si>
  <si>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</si>
  <si>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</si>
  <si>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</si>
  <si>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</si>
  <si>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</si>
  <si>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</si>
  <si>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</si>
  <si>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</si>
  <si>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</si>
  <si>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</si>
  <si>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</si>
  <si>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</si>
  <si>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</si>
  <si>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</si>
  <si>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</si>
  <si>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</si>
  <si>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</si>
  <si>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</si>
  <si>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</si>
  <si>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</si>
  <si>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</si>
  <si>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</si>
  <si>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</si>
  <si>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</si>
  <si>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</si>
  <si>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</si>
  <si>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</si>
  <si>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</si>
  <si>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</si>
  <si>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</si>
  <si>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</si>
  <si>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</si>
  <si>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</si>
  <si>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</si>
  <si>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</si>
  <si>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</si>
  <si>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</si>
  <si>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</si>
  <si>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</si>
  <si>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</si>
  <si>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</si>
  <si>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</si>
  <si>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</si>
  <si>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</si>
  <si>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</si>
  <si>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</si>
  <si>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</si>
  <si>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</si>
  <si>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</si>
  <si>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</si>
  <si>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</si>
  <si>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</si>
  <si>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</si>
  <si>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</si>
  <si>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</si>
  <si>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</si>
  <si>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</si>
  <si>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</si>
  <si>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</si>
  <si>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</si>
  <si>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</si>
  <si>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</si>
  <si>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</si>
  <si>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</si>
  <si>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</si>
  <si>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</si>
  <si>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</si>
  <si>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</si>
  <si>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</si>
  <si>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</si>
  <si>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</si>
  <si>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</si>
  <si>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</si>
  <si>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</si>
  <si>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</si>
  <si>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</si>
  <si>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</si>
  <si>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</si>
  <si>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</si>
  <si>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</si>
  <si>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</si>
  <si>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</si>
  <si>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</si>
  <si>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</si>
  <si>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</si>
  <si>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</si>
  <si>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</si>
  <si>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</si>
  <si>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</si>
  <si>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</si>
  <si>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</si>
  <si>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</si>
  <si>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</si>
  <si>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</si>
  <si>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</si>
  <si>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</si>
  <si>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</si>
  <si>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</si>
  <si>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</si>
  <si>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</si>
  <si>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</si>
  <si>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</si>
  <si>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</si>
  <si>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</si>
  <si>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</si>
  <si>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</si>
  <si>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</si>
  <si>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</si>
  <si>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</si>
  <si>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</si>
  <si>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</si>
  <si>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</si>
  <si>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</si>
  <si>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</si>
  <si>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</si>
  <si>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</si>
  <si>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</si>
  <si>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</si>
  <si>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</si>
  <si>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</si>
  <si>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</si>
  <si>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</si>
  <si>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</si>
  <si>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</si>
  <si>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</si>
  <si>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</si>
  <si>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</si>
  <si>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</si>
  <si>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</si>
  <si>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</si>
  <si>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</si>
  <si>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</si>
  <si>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</si>
  <si>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</si>
  <si>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</si>
  <si>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</si>
  <si>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</si>
  <si>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</si>
  <si>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</si>
  <si>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</si>
  <si>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</si>
  <si>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</si>
  <si>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</si>
  <si>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</si>
  <si>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</si>
  <si>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</si>
  <si>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</si>
  <si>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</si>
  <si>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</si>
  <si>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</si>
  <si>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</si>
  <si>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</si>
  <si>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</si>
  <si>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</si>
  <si>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</si>
  <si>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</si>
  <si>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</si>
  <si>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</si>
  <si>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</si>
  <si>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</si>
  <si>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</si>
  <si>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</si>
  <si>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</si>
  <si>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</si>
  <si>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</si>
  <si>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</si>
  <si>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</si>
  <si>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</si>
  <si>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</si>
  <si>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</si>
  <si>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</si>
  <si>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</si>
  <si>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</si>
  <si>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</si>
  <si>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</si>
  <si>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</si>
  <si>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</si>
  <si>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</si>
  <si>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</si>
  <si>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</si>
  <si>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</si>
  <si>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</si>
  <si>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</si>
  <si>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</si>
  <si>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</si>
  <si>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</si>
  <si>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</si>
  <si>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</si>
  <si>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</si>
  <si>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</si>
  <si>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</si>
  <si>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</si>
  <si>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</si>
  <si>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</si>
  <si>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</si>
  <si>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</si>
  <si>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</si>
  <si>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</si>
  <si>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</si>
  <si>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</si>
  <si>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</si>
  <si>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</si>
  <si>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</si>
  <si>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</si>
  <si>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</si>
  <si>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</si>
  <si>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</si>
  <si>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</si>
  <si>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</si>
  <si>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</si>
  <si>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</si>
  <si>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</si>
  <si>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</si>
  <si>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</si>
  <si>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</si>
  <si>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</si>
  <si>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</si>
  <si>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</si>
  <si>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</si>
  <si>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</si>
  <si>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</si>
  <si>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</si>
  <si>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</si>
  <si>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</si>
  <si>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</si>
  <si>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</si>
  <si>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</si>
  <si>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</si>
  <si>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</si>
  <si>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</si>
  <si>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</si>
  <si>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</si>
  <si>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</si>
  <si>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</si>
  <si>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</si>
  <si>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</si>
  <si>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</si>
  <si>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</si>
  <si>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</si>
  <si>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</si>
  <si>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</si>
  <si>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</si>
  <si>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</si>
  <si>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</si>
  <si>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</si>
  <si>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</si>
  <si>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</si>
  <si>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</si>
  <si>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</si>
  <si>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</si>
  <si>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</si>
  <si>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</si>
  <si>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</si>
  <si>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</si>
  <si>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</si>
  <si>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</si>
  <si>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</si>
  <si>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</si>
  <si>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</si>
  <si>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</si>
  <si>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</si>
  <si>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</si>
  <si>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</si>
  <si>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</si>
  <si>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</si>
  <si>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</si>
  <si>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</si>
  <si>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</si>
  <si>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</si>
  <si>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</si>
  <si>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</si>
  <si>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</si>
  <si>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</si>
  <si>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</si>
  <si>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</si>
  <si>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</si>
  <si>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</si>
  <si>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</si>
  <si>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</si>
  <si>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</si>
  <si>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</si>
  <si>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</si>
  <si>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</si>
  <si>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</si>
  <si>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</si>
  <si>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</si>
  <si>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</si>
  <si>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</si>
  <si>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</si>
  <si>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</si>
  <si>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</si>
  <si>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</si>
  <si>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</si>
  <si>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</si>
  <si>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</si>
  <si>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</si>
  <si>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</si>
  <si>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</si>
  <si>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</si>
  <si>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</si>
  <si>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</si>
  <si>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</si>
  <si>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</si>
  <si>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</si>
  <si>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</si>
  <si>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</si>
  <si>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</si>
  <si>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</si>
  <si>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</si>
  <si>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</si>
  <si>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</si>
  <si>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</si>
  <si>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</si>
  <si>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</si>
  <si>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</si>
  <si>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</si>
  <si>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</si>
  <si>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</si>
  <si>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</si>
  <si>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</si>
  <si>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</si>
  <si>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</si>
  <si>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</si>
  <si>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</si>
  <si>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</si>
  <si>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</si>
  <si>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</si>
  <si>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</si>
  <si>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</si>
  <si>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</si>
  <si>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</si>
  <si>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</si>
  <si>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</si>
  <si>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</si>
  <si>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</si>
  <si>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</si>
  <si>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</si>
  <si>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</si>
  <si>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</si>
  <si>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</si>
  <si>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</si>
  <si>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</si>
  <si>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</si>
  <si>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</si>
  <si>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</si>
  <si>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</si>
  <si>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</si>
  <si>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</si>
  <si>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</si>
  <si>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</si>
  <si>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</si>
  <si>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</si>
  <si>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</si>
  <si>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</si>
  <si>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</si>
  <si>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</si>
  <si>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</si>
  <si>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</si>
  <si>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</si>
  <si>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</si>
  <si>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</si>
  <si>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</si>
  <si>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</si>
  <si>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</si>
  <si>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</si>
  <si>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</si>
  <si>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</si>
  <si>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</si>
  <si>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</si>
  <si>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</si>
  <si>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</si>
  <si>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</si>
  <si>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</si>
  <si>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</si>
  <si>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</si>
  <si>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</si>
  <si>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</si>
  <si>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</si>
  <si>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</si>
  <si>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</si>
  <si>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</si>
  <si>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</si>
  <si>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</si>
  <si>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</si>
  <si>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</si>
  <si>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</si>
  <si>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</si>
  <si>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</si>
  <si>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</si>
  <si>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</si>
  <si>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</si>
  <si>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</si>
  <si>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</si>
  <si>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</si>
  <si>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</si>
  <si>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</si>
  <si>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</si>
  <si>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</si>
  <si>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</si>
  <si>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</si>
  <si>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</si>
  <si>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</si>
  <si>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</si>
  <si>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</si>
  <si>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</si>
  <si>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</si>
  <si>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</si>
  <si>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</si>
  <si>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</si>
  <si>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</si>
  <si>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</si>
  <si>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</si>
  <si>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</si>
  <si>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</si>
  <si>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</si>
  <si>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</si>
  <si>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</si>
  <si>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</si>
  <si>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</si>
  <si>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</si>
  <si>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</si>
  <si>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</si>
  <si>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</si>
  <si>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</si>
  <si>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</si>
  <si>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</si>
  <si>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</si>
  <si>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</si>
  <si>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</si>
  <si>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</si>
  <si>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</si>
  <si>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</si>
  <si>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</si>
  <si>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</si>
  <si>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</si>
  <si>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</si>
  <si>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</si>
  <si>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</si>
  <si>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</si>
  <si>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</si>
  <si>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</si>
  <si>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</si>
  <si>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</si>
  <si>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</si>
  <si>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</si>
  <si>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</si>
  <si>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</si>
  <si>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</si>
  <si>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</si>
  <si>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</si>
  <si>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</si>
  <si>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</si>
  <si>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</si>
  <si>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</si>
  <si>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</si>
  <si>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</si>
  <si>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</si>
  <si>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</si>
  <si>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</si>
  <si>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</si>
  <si>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</si>
  <si>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</si>
  <si>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</si>
  <si>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</si>
  <si>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</si>
  <si>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</si>
  <si>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</si>
  <si>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</si>
  <si>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</si>
  <si>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</si>
  <si>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</si>
  <si>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</si>
  <si>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</si>
  <si>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</si>
  <si>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</si>
  <si>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</si>
  <si>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</si>
  <si>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</si>
  <si>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</si>
  <si>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</si>
  <si>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</si>
  <si>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</si>
  <si>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</si>
  <si>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</si>
  <si>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</si>
  <si>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</si>
  <si>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</si>
  <si>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</si>
  <si>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</si>
  <si>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</si>
  <si>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</si>
  <si>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</si>
  <si>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</si>
  <si>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</si>
  <si>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</si>
  <si>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</si>
  <si>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</si>
  <si>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</si>
  <si>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</si>
  <si>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</si>
  <si>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</si>
  <si>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</si>
  <si>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</si>
  <si>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</si>
  <si>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</si>
  <si>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</si>
  <si>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</si>
  <si>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</si>
  <si>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</si>
  <si>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</si>
  <si>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</si>
  <si>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</si>
  <si>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</si>
  <si>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</si>
  <si>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</si>
  <si>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</si>
  <si>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</si>
  <si>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</si>
  <si>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</si>
  <si>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</si>
  <si>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</si>
  <si>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</si>
  <si>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</si>
  <si>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</si>
  <si>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</si>
  <si>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</si>
  <si>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</si>
  <si>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</si>
  <si>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</si>
  <si>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</si>
  <si>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</si>
  <si>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</si>
  <si>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</si>
  <si>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</si>
  <si>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</si>
  <si>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</si>
  <si>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</si>
  <si>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</si>
  <si>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</si>
  <si>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</si>
  <si>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</si>
  <si>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</si>
  <si>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</si>
  <si>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</si>
  <si>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</si>
  <si>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</si>
  <si>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</si>
  <si>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</si>
  <si>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</si>
  <si>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</si>
  <si>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</si>
  <si>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</si>
  <si>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</si>
  <si>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</si>
  <si>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</si>
  <si>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</si>
  <si>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</si>
  <si>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</si>
  <si>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</si>
  <si>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</si>
  <si>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</si>
  <si>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</si>
  <si>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</si>
  <si>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</si>
  <si>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</si>
  <si>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</si>
  <si>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</si>
  <si>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</si>
  <si>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</si>
  <si>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</si>
  <si>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</si>
  <si>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</si>
  <si>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</si>
  <si>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</si>
  <si>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</si>
  <si>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</si>
  <si>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</si>
  <si>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</si>
  <si>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</si>
  <si>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</si>
  <si>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</si>
  <si>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</si>
  <si>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</si>
  <si>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</si>
  <si>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</si>
  <si>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</si>
  <si>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</si>
  <si>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</si>
  <si>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</si>
  <si>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</si>
  <si>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</si>
  <si>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</si>
  <si>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</si>
  <si>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</si>
  <si>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</si>
  <si>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</si>
  <si>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</si>
  <si>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</si>
  <si>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</si>
  <si>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</si>
  <si>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</si>
  <si>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</si>
  <si>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</si>
  <si>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</si>
  <si>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</si>
  <si>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</si>
  <si>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</si>
  <si>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</si>
  <si>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</si>
  <si>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</si>
  <si>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</si>
  <si>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</si>
  <si>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</si>
  <si>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</si>
  <si>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</si>
  <si>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</si>
  <si>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</si>
  <si>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</si>
  <si>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</si>
  <si>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</si>
  <si>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</si>
  <si>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</si>
  <si>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</si>
  <si>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</si>
  <si>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</si>
  <si>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</si>
  <si>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</si>
  <si>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</si>
  <si>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</si>
  <si>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</si>
  <si>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</si>
  <si>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</si>
  <si>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</si>
  <si>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</si>
  <si>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</si>
  <si>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</si>
  <si>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</si>
  <si>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</si>
  <si>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</si>
  <si>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</si>
  <si>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</si>
  <si>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</si>
  <si>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</si>
  <si>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</si>
  <si>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</si>
  <si>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</si>
  <si>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</si>
  <si>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</si>
  <si>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</si>
  <si>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</si>
  <si>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</si>
  <si>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</si>
  <si>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</si>
  <si>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</si>
  <si>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</si>
  <si>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</si>
  <si>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</si>
  <si>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</si>
  <si>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</si>
  <si>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</si>
  <si>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</si>
  <si>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</si>
  <si>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</si>
  <si>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</si>
  <si>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</si>
  <si>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</si>
  <si>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</si>
  <si>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</si>
  <si>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</si>
  <si>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</si>
  <si>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</si>
  <si>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</si>
  <si>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</si>
  <si>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</si>
  <si>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</si>
  <si>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</si>
  <si>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</si>
  <si>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</si>
  <si>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</si>
  <si>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</si>
  <si>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</si>
  <si>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</si>
  <si>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</si>
  <si>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</si>
  <si>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</si>
  <si>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</si>
  <si>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</si>
  <si>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</si>
  <si>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</si>
  <si>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</si>
  <si>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</si>
  <si>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</si>
  <si>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</si>
  <si>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</si>
  <si>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</si>
  <si>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</si>
  <si>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</si>
  <si>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</si>
  <si>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</si>
  <si>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</si>
  <si>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</si>
  <si>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</si>
  <si>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</si>
  <si>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</si>
  <si>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</si>
  <si>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</si>
  <si>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</si>
  <si>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</si>
  <si>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</si>
  <si>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</si>
  <si>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</si>
  <si>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</si>
  <si>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</si>
  <si>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</si>
  <si>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</si>
  <si>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</si>
  <si>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</si>
  <si>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</si>
  <si>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</si>
  <si>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</si>
  <si>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</si>
  <si>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</si>
  <si>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</si>
  <si>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</si>
  <si>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</si>
  <si>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</si>
  <si>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</si>
  <si>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</si>
  <si>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</si>
  <si>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</si>
  <si>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</si>
  <si>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</si>
  <si>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</si>
  <si>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</si>
  <si>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</si>
  <si>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</si>
  <si>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</si>
  <si>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</si>
  <si>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</si>
  <si>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</si>
  <si>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</si>
  <si>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</si>
  <si>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</si>
  <si>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</si>
  <si>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</si>
  <si>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</si>
  <si>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</si>
  <si>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</si>
  <si>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</si>
  <si>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</si>
  <si>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</si>
  <si>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</si>
  <si>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</si>
  <si>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</si>
  <si>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</si>
  <si>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</si>
  <si>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</si>
  <si>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</si>
  <si>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</si>
  <si>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</si>
  <si>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</si>
  <si>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</si>
  <si>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</si>
  <si>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</si>
  <si>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</si>
  <si>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</si>
  <si>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</si>
  <si>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</si>
  <si>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</si>
  <si>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</si>
  <si>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</si>
  <si>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</si>
  <si>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</si>
  <si>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</si>
  <si>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</si>
  <si>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</si>
  <si>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</si>
  <si>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</si>
  <si>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</si>
  <si>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</si>
  <si>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</si>
  <si>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</si>
  <si>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</si>
  <si>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</si>
  <si>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</si>
  <si>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</si>
  <si>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</si>
  <si>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</si>
  <si>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</si>
  <si>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</si>
  <si>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</si>
  <si>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</si>
  <si>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</si>
  <si>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</si>
  <si>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</si>
  <si>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</si>
  <si>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</si>
  <si>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</si>
  <si>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</si>
  <si>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</si>
  <si>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</si>
  <si>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</si>
  <si>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</si>
  <si>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</si>
  <si>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</si>
  <si>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</si>
  <si>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</si>
  <si>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</si>
  <si>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</si>
  <si>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</si>
  <si>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</si>
  <si>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</si>
  <si>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</si>
  <si>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</si>
  <si>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</si>
  <si>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</si>
  <si>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</si>
  <si>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</si>
  <si>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</si>
  <si>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</si>
  <si>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</si>
  <si>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</si>
  <si>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</si>
  <si>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</si>
  <si>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</si>
  <si>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</si>
  <si>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</si>
  <si>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</si>
  <si>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</si>
  <si>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</si>
  <si>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</si>
  <si>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</si>
  <si>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</si>
  <si>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</si>
  <si>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</si>
  <si>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</si>
  <si>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</si>
  <si>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</si>
  <si>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</si>
  <si>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</si>
  <si>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</si>
  <si>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</si>
  <si>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</si>
  <si>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</si>
  <si>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</si>
  <si>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</si>
  <si>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</si>
  <si>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</si>
  <si>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</si>
  <si>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</si>
  <si>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</si>
  <si>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</si>
  <si>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</si>
  <si>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</si>
  <si>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</si>
  <si>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</si>
  <si>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</si>
  <si>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</si>
  <si>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</si>
  <si>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</si>
  <si>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</si>
  <si>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</si>
  <si>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</si>
  <si>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</si>
  <si>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</si>
  <si>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</si>
  <si>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</si>
  <si>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</si>
  <si>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</si>
  <si>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</si>
  <si>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</si>
  <si>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</si>
  <si>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</si>
  <si>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</si>
  <si>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</si>
  <si>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</si>
  <si>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</si>
  <si>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</si>
  <si>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</si>
  <si>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</si>
  <si>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</si>
  <si>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</si>
  <si>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</si>
  <si>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</si>
  <si>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</si>
  <si>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</si>
  <si>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</si>
  <si>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</si>
  <si>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</si>
  <si>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</si>
  <si>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</si>
  <si>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</si>
  <si>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</si>
  <si>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</si>
  <si>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</si>
  <si>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</si>
  <si>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</si>
  <si>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</si>
  <si>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</si>
  <si>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</si>
  <si>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</si>
  <si>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</si>
  <si>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</si>
  <si>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</si>
  <si>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</si>
  <si>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</si>
  <si>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</si>
  <si>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</si>
  <si>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</si>
  <si>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</si>
  <si>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</si>
  <si>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</si>
  <si>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</si>
  <si>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</si>
  <si>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</si>
  <si>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</si>
  <si>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</si>
  <si>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</si>
  <si>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</si>
  <si>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</si>
  <si>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</si>
  <si>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</si>
  <si>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</si>
  <si>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</si>
  <si>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</si>
  <si>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</si>
  <si>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</si>
  <si>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</si>
  <si>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</si>
  <si>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</si>
  <si>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</si>
  <si>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</si>
  <si>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</si>
  <si>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</si>
  <si>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</si>
  <si>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</si>
  <si>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</si>
  <si>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</si>
  <si>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</si>
  <si>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</si>
  <si>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</si>
  <si>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</si>
  <si>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</si>
  <si>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</si>
  <si>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</si>
  <si>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</si>
  <si>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</si>
  <si>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</si>
  <si>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</si>
  <si>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</si>
  <si>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</si>
  <si>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</si>
  <si>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</si>
  <si>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</si>
  <si>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</si>
  <si>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</si>
  <si>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</si>
  <si>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</si>
  <si>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</si>
  <si>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</si>
  <si>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</si>
  <si>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</si>
  <si>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</si>
  <si>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</si>
  <si>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</si>
  <si>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</si>
  <si>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</si>
  <si>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</si>
  <si>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</si>
  <si>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</si>
  <si>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</si>
  <si>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</si>
  <si>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</si>
  <si>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</si>
  <si>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</si>
  <si>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</si>
  <si>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</si>
  <si>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</si>
  <si>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</si>
  <si>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</si>
  <si>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</si>
  <si>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</si>
  <si>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</si>
  <si>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</si>
  <si>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</si>
  <si>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</si>
  <si>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</si>
  <si>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</si>
  <si>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</si>
  <si>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</si>
  <si>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</si>
  <si>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</si>
  <si>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</si>
  <si>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</si>
  <si>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</si>
  <si>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</si>
  <si>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</si>
  <si>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</si>
  <si>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</si>
  <si>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</si>
  <si>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</si>
  <si>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</si>
  <si>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</si>
  <si>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</si>
  <si>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</si>
  <si>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</si>
  <si>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</si>
  <si>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</si>
  <si>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</si>
  <si>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</si>
  <si>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</si>
  <si>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</si>
  <si>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</si>
  <si>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</si>
  <si>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</si>
  <si>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</si>
  <si>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</si>
  <si>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</si>
  <si>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</si>
  <si>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</si>
  <si>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</si>
  <si>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</si>
  <si>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</si>
  <si>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</si>
  <si>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</si>
  <si>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</si>
  <si>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</si>
  <si>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</si>
  <si>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</si>
  <si>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</si>
  <si>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</si>
  <si>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</si>
  <si>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</si>
  <si>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</si>
  <si>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</si>
  <si>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</si>
  <si>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</si>
  <si>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</si>
  <si>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</si>
  <si>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</si>
  <si>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</si>
  <si>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</si>
  <si>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</si>
  <si>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</si>
  <si>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</si>
  <si>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</si>
  <si>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</si>
  <si>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</si>
  <si>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</si>
  <si>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</si>
  <si>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</si>
  <si>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</si>
  <si>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</si>
  <si>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</si>
  <si>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</si>
  <si>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</si>
  <si>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</si>
  <si>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</si>
  <si>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</si>
  <si>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</si>
  <si>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</si>
  <si>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</si>
  <si>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</si>
  <si>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</si>
  <si>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</si>
  <si>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</si>
  <si>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</si>
  <si>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</si>
  <si>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</si>
  <si>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</si>
  <si>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</si>
  <si>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</si>
  <si>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</si>
  <si>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</si>
  <si>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</si>
  <si>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</si>
  <si>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</si>
  <si>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</si>
  <si>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</si>
  <si>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</si>
  <si>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</si>
  <si>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</si>
  <si>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</si>
  <si>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</si>
  <si>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</si>
  <si>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</si>
  <si>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</si>
  <si>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</si>
  <si>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</si>
  <si>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</si>
  <si>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</si>
  <si>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</si>
  <si>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</si>
  <si>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</si>
  <si>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</si>
  <si>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</si>
  <si>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</si>
  <si>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</si>
  <si>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</si>
  <si>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</si>
  <si>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</si>
  <si>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</si>
  <si>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</si>
  <si>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</si>
  <si>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</si>
  <si>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</si>
  <si>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</si>
  <si>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</si>
  <si>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</si>
  <si>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</si>
  <si>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</si>
  <si>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</si>
  <si>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</si>
  <si>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</si>
  <si>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</si>
  <si>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</si>
  <si>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</si>
  <si>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</si>
  <si>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</si>
  <si>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</si>
  <si>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</si>
  <si>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</si>
  <si>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</si>
  <si>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</si>
  <si>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</si>
  <si>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</si>
  <si>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</si>
  <si>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</si>
  <si>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</si>
  <si>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</si>
  <si>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</si>
  <si>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</si>
  <si>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</si>
  <si>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</si>
  <si>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</si>
  <si>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</si>
  <si>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</si>
  <si>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</si>
  <si>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</si>
  <si>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</si>
  <si>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</si>
  <si>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</si>
  <si>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</si>
  <si>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</si>
  <si>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</si>
  <si>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</si>
  <si>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</si>
  <si>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</si>
  <si>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</si>
  <si>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</si>
  <si>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</si>
  <si>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</si>
  <si>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</si>
  <si>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</si>
  <si>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</si>
  <si>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</si>
  <si>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</si>
  <si>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</si>
  <si>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</si>
  <si>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</si>
  <si>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</si>
  <si>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</si>
  <si>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</si>
  <si>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</si>
  <si>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</si>
  <si>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</si>
  <si>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</si>
  <si>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</si>
  <si>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</si>
  <si>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</si>
  <si>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</si>
  <si>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</si>
  <si>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</si>
  <si>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</si>
  <si>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</si>
  <si>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</si>
  <si>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</si>
  <si>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</si>
  <si>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</si>
  <si>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</si>
  <si>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</si>
  <si>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</si>
  <si>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</si>
  <si>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</si>
  <si>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</si>
  <si>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</si>
  <si>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</si>
  <si>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</si>
  <si>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</si>
  <si>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</si>
  <si>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</si>
  <si>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</si>
  <si>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</si>
  <si>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</si>
  <si>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</si>
  <si>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</si>
  <si>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</si>
  <si>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</si>
  <si>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</si>
  <si>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</si>
  <si>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</si>
  <si>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</si>
  <si>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</si>
  <si>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</si>
  <si>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</si>
  <si>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</si>
  <si>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</si>
  <si>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</si>
  <si>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</si>
  <si>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</si>
  <si>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</si>
  <si>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</si>
  <si>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</si>
  <si>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</si>
  <si>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</si>
  <si>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</si>
  <si>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</si>
  <si>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</si>
  <si>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</si>
  <si>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</si>
  <si>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</si>
  <si>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</si>
  <si>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</si>
  <si>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</si>
  <si>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</si>
  <si>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</si>
  <si>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</si>
  <si>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</si>
  <si>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</si>
  <si>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</si>
  <si>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</si>
  <si>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</si>
  <si>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</si>
  <si>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</si>
  <si>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</si>
  <si>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</si>
  <si>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</si>
  <si>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</si>
  <si>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</si>
  <si>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</si>
  <si>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</si>
  <si>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</si>
  <si>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</si>
  <si>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</si>
  <si>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</si>
  <si>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</si>
  <si>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</si>
  <si>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</si>
  <si>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</si>
  <si>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</si>
  <si>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</si>
  <si>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</si>
  <si>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</si>
  <si>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</si>
  <si>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</si>
  <si>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</si>
  <si>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</si>
  <si>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</si>
  <si>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</si>
  <si>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</si>
  <si>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</si>
  <si>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</si>
  <si>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</si>
  <si>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</si>
  <si>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</si>
  <si>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</si>
  <si>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</si>
  <si>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</si>
  <si>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</si>
  <si>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</si>
  <si>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</si>
  <si>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</si>
  <si>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</si>
  <si>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</si>
  <si>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</si>
  <si>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</si>
  <si>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</si>
  <si>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</si>
  <si>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</si>
  <si>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</si>
  <si>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</si>
  <si>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</si>
  <si>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</si>
  <si>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</si>
  <si>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</si>
  <si>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</si>
  <si>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Yanamarca, Carhuaz</t>
  </si>
  <si>
    <t>Ancash</t>
  </si>
  <si>
    <t>Vilma Nélida Atanacio Palma</t>
  </si>
  <si>
    <t>CETPRO "Sagrado Corazón de Jesús"</t>
  </si>
  <si>
    <t>Guel</t>
  </si>
  <si>
    <t>Anel</t>
  </si>
  <si>
    <t>XX</t>
  </si>
  <si>
    <t>Yanamarca, Carretera Central Huaraz - Caraz. 943 917 932.</t>
  </si>
  <si>
    <t xml:space="preserve">Lucía Piñeiro </t>
  </si>
  <si>
    <t xml:space="preserve">For generations, young women from this community have typically not sought out a post-secondary education or a professional career. The fact that they are now doing something different may intimidate some members of the community who may feel these young women should “stay or know their place” within the community. This may lead to some antagonist feelings towards the Centro de Aplicación. 
Further, although there are very few, there are some small tailor shops/salons in Carhuaz. While running the other shops out of business is unlikely, the introduction of the Centro de Aplicación may create some competition for these businesses.  
</t>
  </si>
  <si>
    <t>There will definitely be some environmental impacts from the implementation of this project. To start, the movement of equipment will require the use of gasoline, both from Lima to Huaraz, and then from Huaraz to Carhuaz. In addition, the use of equipment – whether that be a sewing machine, a salon sink, or a computer will require the use of electricity and/or water. Lastly, there will be a bulk of solid waste that comes from the purchase of equipment both at the start of the project and throughout (packaging, cardboard, plastic).</t>
  </si>
  <si>
    <t xml:space="preserve">In terms of environmental impacts, there is not much the community can do in order to completely eliminate these impacts. However, it is important to note that due to economic reasons, the use of what is only necessary is usually the rule of thumb within this community. Further, in terms of trash, Carhuaz already has a system in place to manage solid wastes. The community has already been trained to divide trash between organic/inorganic/paper &amp; cardboard wastes. The center will only be encouraged to continue and follow these rules. Overall, the Centro de Aplicación will be strongly encouraged to reduce, reuse, and recycle as much as possible. It is important to note that the project is free of larger or more disastrous environmental impacts.
As mentioned already, there are not too many local tailor or salon shops present at the moment in Carhuaz. However, CETPRO may introduce some competition to a few. Unfortunately, there is not too much the Centro de Aplicación may do to resolve this issue. On a positive note, this may encourage other business to become more creative and compete with the Centro de Aplicación using new business tactics.  
Lastly, there may be negative feelings or resentment towards CETPRO’s young women who are breaking traditional and conventional roles. This is part of a bigger behavioral change which is arguably necessary. These young women are not doing something “wrong” quite the contrary, they are doing something profound with their lives.
</t>
  </si>
  <si>
    <t>Cosmetology Specialization - Chair and Head Sink Used for Rinsing</t>
  </si>
  <si>
    <t>Cosmetology Specialization - Salon/Hair Cutting Chairs</t>
  </si>
  <si>
    <t>Cosmetology Specialization - Salon Cabinets/Organizers</t>
  </si>
  <si>
    <t>Cosmetology Specialization - Complete Manicure Set &amp; Furniture</t>
  </si>
  <si>
    <t>Cosmetology Specialization - Complete Pedicure Set &amp; Furniture</t>
  </si>
  <si>
    <t>Cosmetology &amp; Textile Arts Specializations - Complete Waiting Room Set &amp; Furniture</t>
  </si>
  <si>
    <t>Cosmetology &amp; Textile Arts Specializations - Reception Desk</t>
  </si>
  <si>
    <t>Textile Arts Specialization - Semi-Industrial Sewing Machine</t>
  </si>
  <si>
    <t>Textile Arts Specialization - Ironing Board</t>
  </si>
  <si>
    <t>Textile Arts Specialization - Iron</t>
  </si>
  <si>
    <t>Textile Arts Specialization - Fitting Room Mirror</t>
  </si>
  <si>
    <t>Textile Arts Specialization - "Remarchadora" Button Press Machine</t>
  </si>
  <si>
    <t>Textile Arts Specialization - Scissors</t>
  </si>
  <si>
    <t>Cosmetology Specialization - Hair Dryer</t>
  </si>
  <si>
    <t>Cosmetology Specialization - Hair Clipper Machine</t>
  </si>
  <si>
    <t>Transportation of all Equipment from Lima to Carhuaz</t>
  </si>
  <si>
    <t>Textile Arts Specialization - Set of Rulers (French &amp; Curved Style)</t>
  </si>
  <si>
    <t>Textile Arts Specialization - Set of Rulers (Escuadra, STSA &amp; Misc. Styles)</t>
  </si>
  <si>
    <t>Cosmetology Specialization - Scissors (7 1/2 Inches)</t>
  </si>
  <si>
    <t>Cosmetology Specialization - Scissors (5 1/2 Inches)</t>
  </si>
  <si>
    <t>Cosmetology Specialization - Nail Polish (Set of 24)</t>
  </si>
  <si>
    <t>Cosmetology Specialization - Hair Dye</t>
  </si>
  <si>
    <t>Cosmetology Specialization - Hair Cutting Capes</t>
  </si>
  <si>
    <t>Cosmetology Specialization - Set of Combs</t>
  </si>
  <si>
    <t>Cosmetology Specialization - Set of Brushes</t>
  </si>
  <si>
    <t>Cosmetology Specialization - Relaxer and Perm Cream (Bottle of 5 liters)</t>
  </si>
  <si>
    <t>Textile Specialization - 60cm Ruler</t>
  </si>
  <si>
    <t>Textile Specialization - Tape Measures</t>
  </si>
  <si>
    <t>Cosmetology Specialization - Hair Bleach (#20, #30, #60)</t>
  </si>
  <si>
    <t>The cost for community partner to travel to Lima and buy equipment. This includes lodging, travel, food and per diem.</t>
  </si>
  <si>
    <t>The cost to tranport equpiment from Lima to Carhuaz.</t>
  </si>
  <si>
    <t xml:space="preserve">Ms. </t>
  </si>
  <si>
    <t>Pamela</t>
  </si>
  <si>
    <t>Nathenson</t>
  </si>
  <si>
    <t>pnathenson@worldconnect-us.org</t>
  </si>
  <si>
    <t>Director Vilma Atanacio and Peace Corps Volunteer Anel Guel, using the ‘Young People: Your Future, Your Money’ manual, will teach a financial literacy course that addresses the needs of students and will focus on four themes: Managing Money, Financial Services, Financial Negotiations, and Earning Money.</t>
  </si>
  <si>
    <t xml:space="preserve">Director Vilma Palma and Peace Corps volunteer Anel Guel will have planned, prepared for, and outlined the timeline of the course Young People: Your Future, Your Money by Candance Nelson written in 2008. </t>
  </si>
  <si>
    <t>A special workshop will be given to students regarding resume composition, how to increase their competiveness in the job market, and the “next steps” post graduation.</t>
  </si>
  <si>
    <t>CETPRO staff and the two specialization committees shall meet to decide the construction and general management of the Skills Implementation Center. This includes the hours of operation, rates for given services, rotation of students within the Center, and management of records.</t>
  </si>
  <si>
    <t>Director Vilma Palma and Peace Corps volunteer Anel Guel will have purchased equipment necessary for the Skills Implementation Center. All equipment shall be purchased from either the country capital of Lima or the regional capital of Huaraz in the department of Ancash.</t>
  </si>
  <si>
    <t>The Skills Implementation Center shall be officially opened to the public. The Skills Implementation Center shall be under full functionality throughout Peru’s “Summer Vacation” (January-February 2014).</t>
  </si>
  <si>
    <t>From the inauguration of the Skills Implementation Center in December 15, 2013, the two specialization committees and CETPRO staff shall meet every month to discuss the overall management and present state of the Skills Implementation Center. All students will be welcomed.</t>
  </si>
  <si>
    <t>From the inauguration of the Skills Implementation Center in December 15, 2013, all CETPRO students and staff will have quarterly meetings year round (March, June, September, December) to discuss the current and future management of the Center.</t>
  </si>
  <si>
    <t xml:space="preserve">Students will be given a larger mid-term project regarding how to better the Skills Implementation Center. The Center will be used as an actual business model to supplement the theory of the financial literacy course. </t>
  </si>
  <si>
    <t>The two specialization committees and CETPRO staff will draft a report documenting the half-year progress of the Skills Implementation Center. Suggestions for improvement and a new half-year work plan will be drafted.</t>
  </si>
  <si>
    <t>A monitoring and evaluation system will be developed by CETPRO staff, the two specialization committees, and the Peace Corps volunteer to foresee the management progress of the Skills Implementation Center.</t>
  </si>
  <si>
    <t>Director of CETPRO Vilma Atanacio and Peace Corps Volunteer Anel Guel.</t>
  </si>
  <si>
    <t>All CETPRO staff, two specialization committees and Peace Corps Volunteer.</t>
  </si>
  <si>
    <t>All CETPRO staff and students and Peace Corps Volunteer.</t>
  </si>
  <si>
    <t>Director of CETPRO Vilma Atanacio and Peace Corps volunteer Anel Guel.</t>
  </si>
  <si>
    <t>Both secretaries from the two specialization committees, Director of CETPRO Vilma Atanacio and Peace Corps volunteer Anel.</t>
  </si>
  <si>
    <t>Attendance sheet, a record of the minutes from each meeting, and signed documentation of roles and responsibilities by specific individuals.</t>
  </si>
  <si>
    <t xml:space="preserve">Attendance will be taken throughout each class, weekly co-developed lesson plans will be drafted, and all tests and respective scores will be collected and filed. </t>
  </si>
  <si>
    <t xml:space="preserve">Attendance will be taken throughout each class, weekly co-developed lesson plans will be drafted, and final test scores will be collected and filed. </t>
  </si>
  <si>
    <t>Skills Implementation Center</t>
  </si>
  <si>
    <t>Professional and industial equipment to be used in the Skills Implementation Center.</t>
  </si>
  <si>
    <t>General materials and supplies in the Skills Implementation Center to be used through the managment of equipment.</t>
  </si>
  <si>
    <t xml:space="preserve">The cost to use the Skills Implementation Center for a year. This also includes the use of water and electricity. </t>
  </si>
  <si>
    <t xml:space="preserve">The commitment of the student-formed specialization committees and CETPRO staff will ultimately ensure the sustainability of this project. Already staff and students have proven to take initiative, responsibility, and enthusiastically participate with this project. The monthly specialization committees and the quarterly meetings open to all students will set routine checks for the Skills Implementation Center.
The financial literacy course will be co-taught by Director Vilma Atanacio and Peace Corps Volunteer Anel Guel. Co-teaching not only gives both teachers an opportunity to learn from one another, yet it ensures that when the Peace Corps Volunteer leaves, the counterpart has already had experience instructing the course and further, is left with the necessary manuals, materials, and training to once again teach the course in the future.  
In addition, the Provincial Municipality of Carhuaz will provide CETPRO with a public locale to establish the Skills Implementation Center. The locale will be explicitly for the use of the Skills Implementation Center and CETPRO will have keys to the building. Additionally, the Municipality of Carhuaz has agreed to also provide the use of electricity and water (free of charge) for the project. 
Overall however, the main reason why the Skills Implementation Center will be sustainable is because it’s monetarily driven. There is no incentive for CETPRO to discontinue the Center and voluntarily give-up the locale to the Municipality and take the equipment to “just use” at CETPRO. They would not only lose the locality but also money in the process and it would be a disincentive for students because they are ultimately benefitting from this project. Lastly, all revenue earned from the Skills Implementation Center will be reinvested to cover the cost of renting the Center after the first year. 
</t>
  </si>
  <si>
    <t>Day-by-day records, pre and post tests (demostrations and observations)</t>
  </si>
  <si>
    <t>45 CETPRO students use the Skills Implementation Center to gain real-world technical and theoretical experience.</t>
  </si>
  <si>
    <t>By November 2013, CETPRO staff (3 members) and the two specialization committees (10 students) will oversee all aspects of operations and finances for the Skills Implementation Center.</t>
  </si>
  <si>
    <t>By July 2014, 45 CETPRO students will demonstrate improved financial literacy skills relating to the four themes of: Managing Money, Financial Services, Financial Negotiations, and Earning Money.</t>
  </si>
  <si>
    <t xml:space="preserve">Travel, food, lodging and per diem for Vilma Palma. Trip is for purpose of buying equipment in Lima.
Transportation Huaraz-Lima, and Lima-Huaraz (80 soles total)
Hostel for two nights (60 soles total)
Taxi from busing agency to hostel and back (30 soles total)
Food for two days (80 soles total)
Taxi from Miraflores, Lima to Parque Industrial, Lima for two days (50 soles)
</t>
  </si>
  <si>
    <t xml:space="preserve">Educational supplies to co-teach classes (large poster paper, markers, masking tape, fun-tak, paper, pencils/pens, manuals, printing, etc.) </t>
  </si>
  <si>
    <t xml:space="preserve">Labor to move equipment </t>
  </si>
  <si>
    <t xml:space="preserve">Inauguration day (food, invitations, decorative supplies, etc.) </t>
  </si>
  <si>
    <t>Labor to train students on how to use/maintain the Center and extra hours working at the Center on behalf of Director Vilma Palma and Professor Mely Regalado</t>
  </si>
  <si>
    <t xml:space="preserve">Labor working and maintaining the Center on behalf of students </t>
  </si>
  <si>
    <t xml:space="preserve">The printing of manuals/school supplies on behalf of students for classes taught by Director Vilma Palma and PCV Anel Guel </t>
  </si>
  <si>
    <t>Labor by Director co-teaching courses with PCV Anel Guel</t>
  </si>
  <si>
    <t>Locale to house Centro de Aplicación.  Rent, electricity, and water included for a year.</t>
  </si>
  <si>
    <t>Misc. materials and equpiment for Skills Implementation Center (sign, posters, general business office supplies, cleaning supplies, etc.)</t>
  </si>
  <si>
    <t>45 CETPRO students will demonstrate improved financial literacy skills for future employment or entrepreneurship.</t>
  </si>
  <si>
    <t>By March 2014, 45 CETPRO students will gain real-world technical and hands on experience at the Skills Implementation center.</t>
  </si>
  <si>
    <t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t>
  </si>
  <si>
    <t>1. # of classes taught; 2. # of students present; 3. # of final exams distributed and class scores. 4. # of students who can demostrate gained knowledge and skills related to financial literacy</t>
  </si>
  <si>
    <t xml:space="preserve">1. # of classes taught; 2. # of students present; 3. # of tests given and scores; 4. # of meetings held by CETPRO staff to plan course </t>
  </si>
  <si>
    <t xml:space="preserve">1. # of meetings held; 2. # of people present throughout meetings; 3. # of agreed-on decisions to manage the Skills Implementation Center; 4. Official collection of data and records in a financial book; 5. Frequency of data entry into a financial book. </t>
  </si>
  <si>
    <t>1.# of students who regularly attend the Skills Implementation Center; 2. # of students who can demonstrate gained skills in textiles arts and cosmetology; 3. # of students who can demonstrate improvement within customer service.</t>
  </si>
  <si>
    <t xml:space="preserve">Carhuaz is a medium-sized town within the Callejón de Huaylas about 40 minutes north of Huaraz, Ancash. CETPRO is located about 20 minutes walking distance from the Plaza de Armas of Carhuaz; it is located in one of Carhuaz’s rural communities named Yanamarca. 
CETPRO was first established in 1989 and currently counts with three staff members:
-Professor Mely Betzi Julca Regalado teaches and is in charge of the textile arts specialization.
-Professor Richard Dick Espinoza Castillo supplements both the textile arts and cosmetology specializations with computer classes held in the Virtual Library of the Municipality of Carhuaz. 
-Professor Vilma Nélida Atanacio Palma teaches and is in charge of the cosmetology specialization. More importantly, she is also Director of CETPRO and foresees the general management of the technical institute.  
Just like all other public schools, CETPRO is a public educational institution that is subsidized by the Peruvian government. Currently, CETPRO is a practical post-secondary option for students who cannot afford to attend universities in Huaraz, Ancash or Lima. The costs to attend CETPRO are minimal, each students pays 40 soles per semester although they are continually required to bring their own materials for various projects. 
The equipment that CETPRO currently counts on is minimal. The cosmetology students’ biggest asset is a sink available outside near the front of the building. They lack professional equipment such as salon chairs and sinks, manicure and pedicure equipment, hair-dryers, curling irons, etc. The textile arts students’ biggest assets are several sewing machines yet they lack the essentials like an iron, an ironing board, a sewing machine that offers different stiches, a button-press machine, etc. 
Although official statistics are not yet available, information gathered from current students and professors conclude that after graduation the majority of students do not apply their skill to a career in textile arts or cosmetology. This could be due to a number of reasons – perhaps there is little guidance on how to find a job or start a business post-graduation, perhaps a CETPRO degree is given little value or students are not competitive enough compared to other applicants in the job market, or perhaps students lack the motivation or knowledge knowing where to start – there could be a number of reasons, only further exploration on this topic would give us a reliable conclusion. 
According to Carhuaz’s most recent demographic data collected in April 2011, there are approximately 13,836 people within the District of Carhuaz, 47.67% of whom reside in rural areas. Provincially speaking, Carhuaz’s main source of economic activity lies within agriculture, employing 57.7% of the total population while only 1.9% of the population is employed in work related to textile arts or cosmetology. Lastly, within the Province of Carhuaz, 50.5% of births occur when mothers are in-between the ages of 15-20. 
Coincidently, CETPRO also reports that the majority of its students come from families whose primary economic activity lies within agriculture. Many students are reported to not have completed a secondary education and even yet, some only have a primary education. Because of this, students view CETPRO as a steady two-year technical education to better their employment opportunities. CETPRO offers a practical track that “meets today’s business demands.” Lastly, CETPRO reports that many of its students come from homes that are “not well constituted, often with a lack of mother or father.”  General statistics reporting post-graduation paths amongst alumni are not yet available. 
This project would address economic and gender development. The group who would most benefit from this project is a marginalized group – female, young, and from a lower socio-economic background. 
</t>
  </si>
  <si>
    <t xml:space="preserve">It was during March 2013 when CETPRO staff, students, and Peace Corps Volunteer were having an informal conversation of what changes could be made to improve CETPRO. Conversation was light, and ideas were already being tossed around regarding co-teaching (between Director Vilma Atanacio and Peace Corps Volunteer Anel Guel) a much needed business theory course. It was Professor Richard Espinoza who mentioned that he had CETPRO training in Lima a couple years back. He commented that during this training all trainees were asked to split into groups and brainstorm ideas of how CETPRO’s throughout Peru could improve. His group won with a “Center of Application,” or named here as a “Skills Implementation Center” idea. As Professor Richard Espinoza explained, while it’s important to learn about business theory, it’s equally important to see the practice and functionality behind an actual business. Everyone who was there to listen to Professor Richard Espinoza thought this was a great idea.   
During April 2013, Director Vilma Atanacio and Peace Corps Volunteer Anel Guel went to a Peace Corps training named Project Design and Management (PDM) together. There they further develop the “Skills Implementation Center” idea. After the training event they continued to co-teach a sexual education course named Pasos Adelante. One day after a Pasos Adelante class the Director and Peace Corps Volunteer presented the idea to both the textile arts and cosmetology students. It was greeted with much enthusiasm and later when the idea of applying for a grant emerged, Vilma Atanacio and Anel Guel asked whether there would be volunteers from both specializations to form separate committees and take charge of the overall management of the Center. Two committees formed composed of a president, vice president, secretary, treasurer, and a “vocalizer.” These 10 student leaders from both specializations will be in charge, along with Director Vilma Palma, Professor Mely Regalado and Peace Corps Volunteer Anel Guel of the management and maintenance of the Center. 
In addition to CETPRO staff and students having shown motivation and commitment towards this project, the initial push (the locale itself) will be supplied by of the Provincial Municipality of Carhuaz, and lastly the community itself (the “clients”) will financially sustain the project.
</t>
  </si>
  <si>
    <t>45 CETPRO students (43 female, 2 male) will demonstrate improved knowledge about the importance of gender development and life skills.</t>
  </si>
  <si>
    <t>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t>
  </si>
  <si>
    <t>By July 2014, 45 CETPRO students will developed a better understanding of gender development and life skills relating to the themes of: teamwork; self-esteem; communication skills; gender roles and rights; mind, spirit, and body; leadership; and planning for the future.</t>
  </si>
  <si>
    <t xml:space="preserve">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
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
</t>
  </si>
  <si>
    <t xml:space="preserve">The main desired outcome of this project is to have the Skills Implementation Center leave students better qualified to enter the job market and/or start a business of their own. Overall, the idea is for students to gain real-world work experience in the Skills Implementation Center. Ultimately, students would graduate with a note on their diploma indicating “X amount of hours of experience working in the Skills Implementation Center." In addition, the life skills course will leave students with the tools necessary to pursue a better future for themselves, whether that be professionally or personally. 
This real-world work experience includes gaining familiarity working with customers, learning how to operate industrial equipment, studying financial literacy and gaining experience being “employed” within a “business.” All these skills, which makeup the desired outcome, are discussed in further detail in question #6. 
The life skills course (focusing on themes of self-esteem, communication skills, leadership, gender roles and rights) will offer students the skills necessary to make healthy life decisions that will ultimately impact their career decisions.
Lastly, speaking of long-term and farther reaching goals, it would be great if other CETPRO’s at the regional level followed this example and recreated a Skills Implementation Center similar to that of Carhuaz’s. Currently there are CETPRO’s in Monterrey, Anta, Marcará, and even Huaraz, yet none have integrated something similar to a Skills Implementation Center into their institutes or curriculum.
</t>
  </si>
  <si>
    <t xml:space="preserve">A project implementation plan has already begun. As mentioned, two student committees have already formed who will foresee the overall management of the Skills Implementation Center.  These two committees have committed to attending monthly meetings to foresee general management, and also participate in longer meeting during November to discuss the implementation of bigger issues for the Center such as hours of operation, prices for given services, maintenance and cleanup, rotation of students, advertising, etc. Lastly, there will be quarterly meetings (4 times a year) where all CETPRO staff and students are encouraged to come and again participate in the general management of the Center. 
A large part of the project includes actually putting the Skills Implementation Center together. Work has also already progressed in this section of the project. During August of 2013, Director Vilma Atanacio and Peace Corps Volunteer Anel Guel gathered a “proforma” or estimated costs of equipment, materials, and supplies from two suppliers in Huaraz. In addition, they informally interviewed the owner (whom Director Vilma Atanacio has good relations with) of a larger salon named Divas. The owner provided valuable information regarding her experiences putting together a salon. Later that month estimated costs of equipment were made in Lima, and two suppliers stood out as having a larger and cheaper selection of goods. Similar fieldwork gathering a “proforma” was done with textile arts Professor Mely Julca. Therefore, the project has already advanced in the sense of knowing where equipment may be bought, and how much it will cost. 
Around February 2014, Director Vilma and Peace Corps volunteer Anel Guel will finalize the management of a financial literacy and life skills course each to occur once a week during the start of the 2014 school year (which will initiate March of 2014), the financial literacy course will be modeled after the manual Young People: Your Future, Your Money while the life skills course will come from the Caras del Futuro manual. Anel and Vilma have had experience co-teaching a course during the 2013 school year called Pasos Adelante. The financial literacy course will be divided amongst four general themes: Managing Money, Financial Services, Financial Negotiations, and Earning Money. On the other hand, the life skills course will focus on the themes of: teamwork, self-esteem, communication skills, gender roles and rights, leadership, and planning for the future.
Possible challenges towards the implementation of the project include the overall hassle of purchasing and transporting materials from Lima to Carhuaz. Additionally, class cancellations due to town festivals, holidays, strikes, etc. may be a problem yet avoided if schedules are planned in advance. A larger problem may be the potentiality of disagreements within the students and staff regarding the management of the Skills Implementation Center. To combat this, communal agreements and project leader roles will be officially documented and signed to ensure project commitment and follow-up. An attendance signature form will be recorded, therefore encouraging participation, and further, letting others know that decisions were already made and complaints and disagreements were already brought up during the previous meeting.
</t>
  </si>
  <si>
    <t xml:space="preserve">To start, the project will contribute to building the skills and capacities of students by gaining experience working with actual customers. Cosmetology students have never worked under pressure of actually cutting someone’s hair, textile arts students have never had to modify someone’s clothing and personally hand it back to the owner. Further, students would be encouraged to deliver quality customer service.
Secondly, students would also gain the experience of working with real industrial equipment. Resources at CETPRO are very limited; it is impressive to see CETPRO function so efficiently with the scarce amount of resources it currently owns. Although CETPRO makes due with what it has, there is a strong difference between students using a real salon chair and sink compared to the plastic tubs of water they currently use. Knowing how to operate this equipment will make students more marketable in the job market.
The Skills Implementation Center would also teach students financial literacy skills; this will be accomplished through a financial literacy course co-taught by Director Vilma Atanacio and Peace Corps Volunteer Anel Guel. The aim is to learn the theory and use the Skills Implementation Center as an actual model. For example, students may focus sometime on the theory of advertising, and then later as a project, perhaps each student may chose a different way to actually market and advertise for the Skills Implementation Center. The Skills Implementation Center will serve as another classroom where students put business theory to practice. 
Additionally, students will gain the experience of “being employed” in a structured work environment. This includes the responsibilities of clocking into “work” on time, working with others as a team, dressing professionally, maintenance and cleanup of the Center, scheduling appointments if needed, professionally answering phones, etc. 
Lastly, the life skills course will offer students the tools necessary to make healthy life choices which will concurrently affect their career decisions. Life skills such as strengthening their self esteem and communication skills, leadership, knowing about gender roles and rights, and being able to work in a team will benefit both their personal as well as professional life.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</si>
</sst>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7" x14ac:knownFonts="1">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
      <u/>
      <sz val="10"/>
      <color theme="11"/>
      <name val="Arial"/>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auto="1"/>
      </right>
      <top style="medium">
        <color theme="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style="medium">
        <color theme="1"/>
      </right>
      <top style="medium">
        <color auto="1"/>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top style="medium">
        <color theme="1"/>
      </top>
      <bottom/>
      <diagonal/>
    </border>
  </borders>
  <cellStyleXfs count="18">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1" fillId="0" borderId="0"/>
    <xf numFmtId="0" fontId="91"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cellStyleXfs>
  <cellXfs count="25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5"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5"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4"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5" fillId="18" borderId="6" xfId="0" applyFont="1" applyFill="1" applyBorder="1" applyAlignment="1" applyProtection="1">
      <alignment horizontal="left" wrapText="1"/>
    </xf>
    <xf numFmtId="0" fontId="95" fillId="19" borderId="6" xfId="0" applyFont="1" applyFill="1" applyBorder="1" applyAlignment="1" applyProtection="1">
      <alignment wrapText="1"/>
    </xf>
    <xf numFmtId="0" fontId="95"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1" fillId="0" borderId="0" xfId="6" applyFont="1" applyFill="1" applyBorder="1" applyAlignment="1" applyProtection="1">
      <alignment wrapText="1"/>
    </xf>
    <xf numFmtId="0" fontId="91" fillId="3" borderId="10" xfId="6" applyFont="1" applyFill="1" applyBorder="1" applyAlignment="1" applyProtection="1">
      <alignment wrapText="1"/>
    </xf>
    <xf numFmtId="0" fontId="0" fillId="7" borderId="10" xfId="6" applyFont="1" applyFill="1" applyBorder="1" applyAlignment="1" applyProtection="1">
      <alignment wrapText="1"/>
    </xf>
    <xf numFmtId="0" fontId="95"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5"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99"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1" fillId="8" borderId="10" xfId="6" applyFont="1" applyFill="1" applyBorder="1" applyAlignment="1">
      <alignment wrapText="1"/>
    </xf>
    <xf numFmtId="0" fontId="91"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1" fillId="0" borderId="0" xfId="6" applyFont="1" applyFill="1" applyBorder="1" applyAlignment="1">
      <alignment wrapText="1"/>
    </xf>
    <xf numFmtId="0" fontId="100" fillId="0" borderId="0" xfId="0" applyFont="1" applyFill="1" applyBorder="1" applyAlignment="1">
      <alignment wrapText="1"/>
    </xf>
    <xf numFmtId="0" fontId="0" fillId="8" borderId="10" xfId="6" applyFont="1" applyFill="1" applyBorder="1" applyAlignment="1">
      <alignment wrapText="1"/>
    </xf>
    <xf numFmtId="0" fontId="91"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1" fillId="8" borderId="6" xfId="6" applyFont="1" applyFill="1" applyBorder="1" applyAlignment="1" applyProtection="1">
      <alignment wrapText="1"/>
    </xf>
    <xf numFmtId="0" fontId="95" fillId="11" borderId="10" xfId="0" applyFont="1" applyFill="1" applyBorder="1" applyAlignment="1" applyProtection="1">
      <alignment wrapText="1"/>
    </xf>
    <xf numFmtId="0" fontId="91"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5"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1" fillId="7" borderId="10" xfId="6" applyFont="1" applyFill="1" applyBorder="1" applyAlignment="1" applyProtection="1">
      <alignment wrapText="1"/>
    </xf>
    <xf numFmtId="0" fontId="91"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1" fillId="15" borderId="0" xfId="7" applyFill="1"/>
    <xf numFmtId="0" fontId="91" fillId="15" borderId="4" xfId="7" applyFill="1" applyBorder="1"/>
    <xf numFmtId="0" fontId="91" fillId="15" borderId="5" xfId="7" applyFill="1" applyBorder="1"/>
    <xf numFmtId="0" fontId="91" fillId="0" borderId="5" xfId="7" applyBorder="1"/>
    <xf numFmtId="0" fontId="42" fillId="15" borderId="3" xfId="7" applyFont="1" applyFill="1" applyBorder="1" applyAlignment="1">
      <alignment horizontal="center" vertical="center" wrapText="1"/>
    </xf>
    <xf numFmtId="0" fontId="91"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1" fillId="15" borderId="0" xfId="7" applyFill="1" applyBorder="1"/>
    <xf numFmtId="0" fontId="113" fillId="15" borderId="0" xfId="7" applyFont="1" applyFill="1" applyBorder="1" applyAlignment="1">
      <alignment wrapText="1"/>
    </xf>
    <xf numFmtId="0" fontId="91"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1" fillId="15" borderId="3" xfId="7" applyFill="1" applyBorder="1"/>
    <xf numFmtId="0" fontId="91"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93"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1" fillId="15" borderId="24" xfId="7" applyFill="1" applyBorder="1"/>
    <xf numFmtId="0" fontId="91" fillId="15" borderId="44" xfId="7" applyFill="1" applyBorder="1"/>
    <xf numFmtId="0" fontId="91"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1" fillId="15" borderId="0" xfId="6" applyFont="1" applyFill="1" applyProtection="1"/>
    <xf numFmtId="0" fontId="91" fillId="15" borderId="1" xfId="6" applyFont="1" applyFill="1" applyBorder="1" applyProtection="1"/>
    <xf numFmtId="0" fontId="91" fillId="15" borderId="0" xfId="6" applyFont="1" applyFill="1" applyBorder="1" applyProtection="1"/>
    <xf numFmtId="0" fontId="91"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2"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3" fillId="15" borderId="0" xfId="6" applyNumberFormat="1" applyFont="1" applyFill="1" applyBorder="1" applyAlignment="1" applyProtection="1">
      <alignment horizontal="right" vertical="center"/>
    </xf>
    <xf numFmtId="0" fontId="91" fillId="15" borderId="3" xfId="6" applyFont="1" applyFill="1" applyBorder="1" applyProtection="1"/>
    <xf numFmtId="0" fontId="91"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4" fillId="15" borderId="0" xfId="0" applyFont="1" applyFill="1" applyProtection="1"/>
    <xf numFmtId="0" fontId="144" fillId="15" borderId="0" xfId="0" applyNumberFormat="1" applyFont="1" applyFill="1" applyProtection="1"/>
    <xf numFmtId="0" fontId="92" fillId="15" borderId="5" xfId="6" applyFont="1" applyFill="1" applyBorder="1" applyProtection="1"/>
    <xf numFmtId="0" fontId="92"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1" fillId="15" borderId="1" xfId="6" applyFont="1" applyFill="1" applyBorder="1" applyAlignment="1" applyProtection="1">
      <alignment vertical="top" wrapText="1"/>
    </xf>
    <xf numFmtId="0" fontId="91" fillId="15" borderId="2" xfId="6" applyFont="1" applyFill="1" applyBorder="1" applyAlignment="1" applyProtection="1">
      <alignment vertical="top" wrapText="1"/>
    </xf>
    <xf numFmtId="0" fontId="91"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5" fillId="15" borderId="1" xfId="6" applyFont="1" applyFill="1" applyBorder="1" applyAlignment="1" applyProtection="1">
      <alignment vertical="top" wrapText="1"/>
    </xf>
    <xf numFmtId="0" fontId="146" fillId="15" borderId="1" xfId="0" applyFont="1" applyFill="1" applyBorder="1" applyAlignment="1">
      <alignment vertical="top" wrapText="1"/>
    </xf>
    <xf numFmtId="0" fontId="146" fillId="15" borderId="0" xfId="0" applyFont="1" applyFill="1" applyBorder="1" applyAlignment="1">
      <alignment vertical="top" wrapText="1"/>
    </xf>
    <xf numFmtId="0" fontId="146"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5"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7"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48" fillId="15" borderId="0" xfId="6" applyFont="1" applyFill="1" applyBorder="1" applyAlignment="1" applyProtection="1">
      <alignment horizontal="center" vertical="top" wrapText="1"/>
    </xf>
    <xf numFmtId="0" fontId="91"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5"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7"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5"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1" fillId="15" borderId="0" xfId="6" applyFont="1" applyFill="1" applyBorder="1" applyAlignment="1" applyProtection="1"/>
    <xf numFmtId="0" fontId="0" fillId="50" borderId="0" xfId="0" applyFill="1" applyAlignment="1" applyProtection="1">
      <alignment wrapText="1"/>
    </xf>
    <xf numFmtId="0" fontId="149" fillId="51" borderId="6" xfId="0" applyFont="1" applyFill="1" applyBorder="1" applyAlignment="1">
      <alignment horizontal="left" wrapText="1"/>
    </xf>
    <xf numFmtId="0" fontId="149" fillId="51" borderId="7" xfId="0" applyFont="1" applyFill="1" applyBorder="1" applyAlignment="1">
      <alignment horizontal="left" wrapText="1"/>
    </xf>
    <xf numFmtId="0" fontId="149"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0"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3"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1" fillId="15" borderId="13" xfId="7" applyFill="1" applyBorder="1"/>
    <xf numFmtId="0" fontId="91" fillId="15" borderId="11" xfId="7" applyFill="1" applyBorder="1"/>
    <xf numFmtId="0" fontId="91" fillId="15" borderId="11" xfId="7" applyFont="1" applyFill="1" applyBorder="1"/>
    <xf numFmtId="0" fontId="91"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1" fillId="15" borderId="15" xfId="7" applyFill="1" applyBorder="1" applyAlignment="1">
      <alignment vertical="top" wrapText="1"/>
    </xf>
    <xf numFmtId="0" fontId="91"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1" fillId="33" borderId="18" xfId="0" applyFont="1" applyFill="1" applyBorder="1" applyAlignment="1" applyProtection="1">
      <alignment horizontal="center" vertical="top" wrapText="1"/>
    </xf>
    <xf numFmtId="0" fontId="152"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3"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4" fillId="40" borderId="16" xfId="0" applyFont="1" applyFill="1" applyBorder="1" applyAlignment="1" applyProtection="1">
      <alignment horizontal="center" vertical="center"/>
    </xf>
    <xf numFmtId="0" fontId="154" fillId="40" borderId="17" xfId="0" applyFont="1" applyFill="1" applyBorder="1" applyAlignment="1" applyProtection="1">
      <alignment horizontal="center" vertical="center"/>
    </xf>
    <xf numFmtId="0" fontId="154"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0" fillId="34" borderId="33" xfId="0" applyFont="1" applyFill="1" applyBorder="1" applyAlignment="1" applyProtection="1">
      <alignment horizontal="center" vertical="center" readingOrder="1"/>
      <protection locked="0"/>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12" fillId="15" borderId="0" xfId="0" applyFont="1" applyFill="1" applyBorder="1" applyAlignment="1" applyProtection="1">
      <alignment horizontal="left" vertical="top" readingOrder="1"/>
    </xf>
    <xf numFmtId="0" fontId="104" fillId="33" borderId="58" xfId="0" applyFont="1" applyFill="1" applyBorder="1" applyAlignment="1" applyProtection="1">
      <alignment horizontal="center" vertical="top" wrapText="1" readingOrder="1"/>
    </xf>
    <xf numFmtId="0" fontId="104" fillId="33" borderId="59" xfId="0" applyFont="1" applyFill="1" applyBorder="1" applyAlignment="1" applyProtection="1">
      <alignment horizontal="center" vertical="top" wrapText="1" readingOrder="1"/>
    </xf>
    <xf numFmtId="0" fontId="104" fillId="33" borderId="60" xfId="0" applyFont="1" applyFill="1" applyBorder="1" applyAlignment="1" applyProtection="1">
      <alignment horizontal="center" vertical="top" wrapText="1" readingOrder="1"/>
    </xf>
    <xf numFmtId="0" fontId="104" fillId="33" borderId="61" xfId="0" applyFont="1" applyFill="1" applyBorder="1" applyAlignment="1" applyProtection="1">
      <alignment horizontal="center" vertical="top" wrapText="1" readingOrder="1"/>
    </xf>
    <xf numFmtId="0" fontId="104" fillId="33" borderId="41" xfId="0" applyFont="1" applyFill="1" applyBorder="1" applyAlignment="1" applyProtection="1">
      <alignment horizontal="center" vertical="center" readingOrder="1"/>
    </xf>
    <xf numFmtId="0" fontId="104" fillId="33" borderId="43" xfId="0" applyFont="1" applyFill="1" applyBorder="1" applyAlignment="1" applyProtection="1">
      <alignment horizontal="center" vertical="center"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20" fillId="34" borderId="39" xfId="0" applyFont="1" applyFill="1" applyBorder="1" applyAlignment="1" applyProtection="1">
      <alignment horizontal="center" vertical="center" readingOrder="1"/>
      <protection locked="0"/>
    </xf>
    <xf numFmtId="0" fontId="120" fillId="34" borderId="21" xfId="0" applyFont="1" applyFill="1" applyBorder="1" applyAlignment="1" applyProtection="1">
      <alignment horizontal="center" vertical="center" readingOrder="1"/>
      <protection locked="0"/>
    </xf>
    <xf numFmtId="0" fontId="120" fillId="34" borderId="57"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04" fillId="40" borderId="33" xfId="0" applyFont="1" applyFill="1" applyBorder="1" applyAlignment="1" applyProtection="1">
      <alignment horizontal="center" vertical="center" wrapText="1" readingOrder="1"/>
    </xf>
    <xf numFmtId="0" fontId="104"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164" fontId="43" fillId="38" borderId="130" xfId="0" applyNumberFormat="1" applyFont="1" applyFill="1" applyBorder="1" applyAlignment="1" applyProtection="1">
      <alignment horizontal="left" vertical="top" readingOrder="1"/>
    </xf>
    <xf numFmtId="164" fontId="43" fillId="38" borderId="131" xfId="0" applyNumberFormat="1" applyFont="1" applyFill="1" applyBorder="1" applyAlignment="1" applyProtection="1">
      <alignment horizontal="left" vertical="top" readingOrder="1"/>
    </xf>
    <xf numFmtId="0" fontId="120" fillId="34" borderId="56" xfId="0" applyFont="1" applyFill="1" applyBorder="1" applyAlignment="1" applyProtection="1">
      <alignment horizontal="center" vertical="center" readingOrder="1"/>
      <protection locked="0"/>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9" xfId="0" applyNumberFormat="1" applyFont="1" applyFill="1" applyBorder="1" applyAlignment="1" applyProtection="1">
      <alignment horizontal="left" vertical="top" readingOrder="1"/>
    </xf>
    <xf numFmtId="164" fontId="43" fillId="38" borderId="121"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04" fillId="33" borderId="26" xfId="0" applyFont="1" applyFill="1" applyBorder="1" applyAlignment="1" applyProtection="1">
      <alignment horizontal="center" vertical="top" readingOrder="1"/>
    </xf>
    <xf numFmtId="0" fontId="104" fillId="33" borderId="29" xfId="0" applyFont="1" applyFill="1" applyBorder="1" applyAlignment="1" applyProtection="1">
      <alignment horizontal="center" vertical="top" readingOrder="1"/>
    </xf>
    <xf numFmtId="0" fontId="104" fillId="33" borderId="33" xfId="0" applyFont="1" applyFill="1" applyBorder="1" applyAlignment="1" applyProtection="1">
      <alignment horizontal="center" vertical="top" readingOrder="1"/>
    </xf>
    <xf numFmtId="0" fontId="104"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04" fillId="33" borderId="42"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wrapText="1" readingOrder="1"/>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0" fontId="120" fillId="34" borderId="10" xfId="0" applyFont="1" applyFill="1" applyBorder="1" applyAlignment="1" applyProtection="1">
      <alignment horizontal="left" vertical="center" wrapText="1" readingOrder="1"/>
      <protection locked="0"/>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04"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2" fillId="34" borderId="21" xfId="0" applyNumberFormat="1" applyFont="1" applyFill="1" applyBorder="1" applyAlignment="1" applyProtection="1">
      <alignment horizontal="left" vertical="center" wrapText="1" readingOrder="1"/>
      <protection locked="0"/>
    </xf>
    <xf numFmtId="0" fontId="122" fillId="34" borderId="10"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center" vertical="center"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2" fillId="34" borderId="10" xfId="0" applyNumberFormat="1" applyFont="1" applyFill="1" applyBorder="1" applyAlignment="1" applyProtection="1">
      <alignment horizontal="left" vertical="center" wrapText="1" readingOrder="1"/>
      <protection locked="0"/>
    </xf>
    <xf numFmtId="165" fontId="155" fillId="0" borderId="0" xfId="0" applyNumberFormat="1" applyFont="1" applyFill="1" applyBorder="1" applyAlignment="1" applyProtection="1">
      <alignment horizontal="center" vertical="top" wrapText="1" readingOrder="1"/>
    </xf>
    <xf numFmtId="0" fontId="96"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04" fillId="15" borderId="129"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0" fillId="34" borderId="123" xfId="0" applyFont="1" applyFill="1" applyBorder="1" applyAlignment="1" applyProtection="1">
      <alignment horizontal="left" vertical="center" wrapText="1" readingOrder="1"/>
      <protection locked="0"/>
    </xf>
    <xf numFmtId="0" fontId="120" fillId="34" borderId="12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2" xfId="0" applyFont="1" applyFill="1" applyBorder="1" applyAlignment="1" applyProtection="1">
      <alignment horizontal="left" vertical="center" wrapText="1" readingOrder="1"/>
      <protection locked="0"/>
    </xf>
    <xf numFmtId="0" fontId="4" fillId="0" borderId="86" xfId="0" applyFont="1" applyBorder="1" applyAlignment="1">
      <alignment horizontal="left" vertical="center"/>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40" xfId="0" applyFont="1" applyFill="1" applyBorder="1" applyAlignment="1" applyProtection="1">
      <alignment horizontal="left" vertical="center" wrapText="1" readingOrder="1"/>
    </xf>
    <xf numFmtId="0" fontId="104" fillId="40" borderId="14" xfId="0" applyNumberFormat="1" applyFont="1" applyFill="1" applyBorder="1" applyAlignment="1" applyProtection="1">
      <alignment horizontal="center" vertical="center" wrapText="1" readingOrder="1"/>
      <protection locked="0"/>
    </xf>
    <xf numFmtId="165" fontId="104" fillId="40" borderId="14" xfId="0" applyNumberFormat="1" applyFont="1" applyFill="1" applyBorder="1" applyAlignment="1" applyProtection="1">
      <alignment horizontal="center" vertical="center" wrapText="1" readingOrder="1"/>
      <protection locked="0"/>
    </xf>
    <xf numFmtId="0" fontId="12" fillId="34" borderId="39"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54" fillId="33" borderId="119" xfId="0" applyFont="1" applyFill="1" applyBorder="1" applyAlignment="1" applyProtection="1">
      <alignment horizontal="center" vertical="top"/>
    </xf>
    <xf numFmtId="0" fontId="154" fillId="33" borderId="120" xfId="0" applyFont="1" applyFill="1" applyBorder="1" applyAlignment="1" applyProtection="1">
      <alignment horizontal="center" vertical="top"/>
    </xf>
    <xf numFmtId="0" fontId="154" fillId="33" borderId="121"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04" fillId="40" borderId="119" xfId="0" applyFont="1" applyFill="1" applyBorder="1" applyAlignment="1" applyProtection="1">
      <alignment horizontal="left" vertical="top" wrapText="1" readingOrder="1"/>
    </xf>
    <xf numFmtId="0" fontId="104" fillId="40" borderId="120" xfId="0" applyFont="1" applyFill="1" applyBorder="1" applyAlignment="1" applyProtection="1">
      <alignment horizontal="left" vertical="top" wrapText="1" readingOrder="1"/>
    </xf>
    <xf numFmtId="0" fontId="120" fillId="34" borderId="120" xfId="0" applyFont="1" applyFill="1" applyBorder="1" applyAlignment="1" applyProtection="1">
      <alignment horizontal="left" vertical="top" wrapText="1" readingOrder="1"/>
      <protection locked="0"/>
    </xf>
    <xf numFmtId="0" fontId="120" fillId="34" borderId="121" xfId="0" applyFont="1" applyFill="1" applyBorder="1" applyAlignment="1" applyProtection="1">
      <alignment horizontal="left" vertical="top" wrapText="1" readingOrder="1"/>
      <protection locked="0"/>
    </xf>
    <xf numFmtId="0" fontId="0" fillId="0" borderId="0" xfId="0" applyProtection="1"/>
    <xf numFmtId="0" fontId="104" fillId="33" borderId="138" xfId="0" applyFont="1" applyFill="1" applyBorder="1" applyAlignment="1" applyProtection="1">
      <alignment horizontal="left" vertical="top" wrapText="1" readingOrder="1"/>
    </xf>
    <xf numFmtId="0" fontId="104" fillId="33" borderId="136" xfId="0" applyFont="1" applyFill="1" applyBorder="1" applyAlignment="1" applyProtection="1">
      <alignment horizontal="left" vertical="top" wrapText="1" readingOrder="1"/>
    </xf>
    <xf numFmtId="0" fontId="104" fillId="33" borderId="137"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04" fillId="33" borderId="119" xfId="0" applyFont="1" applyFill="1" applyBorder="1" applyAlignment="1" applyProtection="1">
      <alignment horizontal="left" vertical="top" wrapText="1" readingOrder="1"/>
    </xf>
    <xf numFmtId="0" fontId="4" fillId="0" borderId="120" xfId="0" applyFont="1" applyBorder="1"/>
    <xf numFmtId="0" fontId="4" fillId="0" borderId="121" xfId="0" applyFont="1" applyBorder="1"/>
    <xf numFmtId="0" fontId="120" fillId="34" borderId="0" xfId="0" applyFont="1" applyFill="1" applyBorder="1" applyAlignment="1" applyProtection="1">
      <alignment horizontal="left" vertical="top" wrapText="1" readingOrder="1"/>
      <protection locked="0"/>
    </xf>
    <xf numFmtId="0" fontId="120"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54" fillId="40" borderId="116" xfId="0" applyFont="1" applyFill="1" applyBorder="1" applyAlignment="1" applyProtection="1">
      <alignment horizontal="center" vertical="top" readingOrder="1"/>
    </xf>
    <xf numFmtId="0" fontId="154" fillId="40" borderId="104" xfId="0" applyFont="1" applyFill="1" applyBorder="1" applyAlignment="1" applyProtection="1">
      <alignment horizontal="center" vertical="top" readingOrder="1"/>
    </xf>
    <xf numFmtId="0" fontId="154"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20" xfId="0" applyFont="1" applyFill="1" applyBorder="1" applyAlignment="1" applyProtection="1">
      <alignment horizontal="left" vertical="top" wrapText="1" readingOrder="1"/>
    </xf>
    <xf numFmtId="0" fontId="104" fillId="33" borderId="121" xfId="0" applyFont="1" applyFill="1" applyBorder="1" applyAlignment="1" applyProtection="1">
      <alignment horizontal="left" vertical="top" wrapText="1" readingOrder="1"/>
    </xf>
    <xf numFmtId="0" fontId="120" fillId="34" borderId="132" xfId="0" applyFont="1" applyFill="1" applyBorder="1" applyAlignment="1" applyProtection="1">
      <alignment horizontal="left" vertical="top" wrapText="1" readingOrder="1"/>
      <protection locked="0"/>
    </xf>
    <xf numFmtId="0" fontId="120" fillId="34" borderId="133" xfId="0" applyFont="1" applyFill="1" applyBorder="1" applyAlignment="1" applyProtection="1">
      <alignment horizontal="left" vertical="top" wrapText="1" readingOrder="1"/>
      <protection locked="0"/>
    </xf>
    <xf numFmtId="0" fontId="120" fillId="34" borderId="134" xfId="0" applyFont="1" applyFill="1" applyBorder="1" applyAlignment="1" applyProtection="1">
      <alignment horizontal="left" vertical="top" wrapText="1" readingOrder="1"/>
      <protection locked="0"/>
    </xf>
    <xf numFmtId="0" fontId="120" fillId="34" borderId="135" xfId="0" applyFont="1" applyFill="1" applyBorder="1" applyAlignment="1" applyProtection="1">
      <alignment horizontal="left" vertical="top" wrapText="1" readingOrder="1"/>
      <protection locked="0"/>
    </xf>
    <xf numFmtId="0" fontId="120" fillId="34" borderId="136" xfId="0" applyFont="1" applyFill="1" applyBorder="1" applyAlignment="1" applyProtection="1">
      <alignment horizontal="left" vertical="top" wrapText="1" readingOrder="1"/>
      <protection locked="0"/>
    </xf>
    <xf numFmtId="0" fontId="120" fillId="34" borderId="137" xfId="0" applyFont="1" applyFill="1" applyBorder="1" applyAlignment="1" applyProtection="1">
      <alignment horizontal="left" vertical="top" wrapText="1" readingOrder="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49"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0"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54" fillId="40" borderId="16" xfId="0" applyFont="1" applyFill="1" applyBorder="1" applyAlignment="1" applyProtection="1">
      <alignment horizontal="center" vertical="top" readingOrder="1"/>
    </xf>
    <xf numFmtId="0" fontId="154" fillId="40" borderId="17" xfId="0" applyFont="1" applyFill="1" applyBorder="1" applyAlignment="1" applyProtection="1">
      <alignment horizontal="center" vertical="top" readingOrder="1"/>
    </xf>
    <xf numFmtId="0" fontId="154" fillId="40" borderId="18" xfId="0" applyFont="1" applyFill="1" applyBorder="1" applyAlignment="1" applyProtection="1">
      <alignment horizontal="center" vertical="top" readingOrder="1"/>
    </xf>
    <xf numFmtId="0" fontId="103" fillId="15" borderId="141" xfId="7" applyFont="1" applyFill="1" applyBorder="1" applyAlignment="1">
      <alignment horizontal="center" vertical="top" readingOrder="1"/>
    </xf>
    <xf numFmtId="0" fontId="103" fillId="15" borderId="142" xfId="7" applyFont="1" applyFill="1" applyBorder="1" applyAlignment="1">
      <alignment horizontal="center" vertical="top" readingOrder="1"/>
    </xf>
    <xf numFmtId="0" fontId="103" fillId="15" borderId="143" xfId="7" applyFont="1" applyFill="1" applyBorder="1" applyAlignment="1">
      <alignment horizontal="center" vertical="top" readingOrder="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2" fillId="15" borderId="121"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6" fillId="15" borderId="64" xfId="7" applyFont="1" applyFill="1" applyBorder="1" applyAlignment="1">
      <alignment horizontal="left" vertical="center" wrapText="1"/>
    </xf>
    <xf numFmtId="0" fontId="156" fillId="15" borderId="44"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3"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0"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54" fillId="33" borderId="116" xfId="0" applyFont="1" applyFill="1" applyBorder="1" applyAlignment="1" applyProtection="1">
      <alignment horizontal="center" vertical="top" readingOrder="1"/>
    </xf>
    <xf numFmtId="0" fontId="154" fillId="33" borderId="104" xfId="0" applyFont="1" applyFill="1" applyBorder="1" applyAlignment="1" applyProtection="1">
      <alignment horizontal="center" vertical="top" readingOrder="1"/>
    </xf>
    <xf numFmtId="0" fontId="154"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7" xfId="0" applyFont="1" applyFill="1" applyBorder="1" applyAlignment="1" applyProtection="1">
      <alignment horizontal="left" wrapText="1"/>
    </xf>
    <xf numFmtId="0" fontId="126" fillId="33" borderId="1"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13" fillId="34" borderId="28" xfId="7" applyFont="1" applyFill="1" applyBorder="1" applyAlignment="1" applyProtection="1">
      <alignment horizontal="left" vertical="top"/>
      <protection locked="0"/>
    </xf>
    <xf numFmtId="0" fontId="113" fillId="34" borderId="32" xfId="7" applyFont="1" applyFill="1" applyBorder="1" applyAlignment="1" applyProtection="1">
      <alignment horizontal="left" vertical="top"/>
      <protection locked="0"/>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54" fillId="33" borderId="16" xfId="0" applyFont="1" applyFill="1" applyBorder="1" applyAlignment="1" applyProtection="1">
      <alignment horizontal="center" vertical="top" readingOrder="1"/>
    </xf>
    <xf numFmtId="0" fontId="154" fillId="33" borderId="17" xfId="0" applyFont="1" applyFill="1" applyBorder="1" applyAlignment="1" applyProtection="1">
      <alignment horizontal="center" vertical="top" readingOrder="1"/>
    </xf>
    <xf numFmtId="0" fontId="154" fillId="33" borderId="18" xfId="0" applyFont="1" applyFill="1" applyBorder="1" applyAlignment="1" applyProtection="1">
      <alignment horizontal="center" vertical="top" readingOrder="1"/>
    </xf>
    <xf numFmtId="0" fontId="126" fillId="33" borderId="65" xfId="7" applyFont="1" applyFill="1" applyBorder="1" applyAlignment="1">
      <alignment horizontal="left" vertical="top" wrapText="1"/>
    </xf>
    <xf numFmtId="0" fontId="126" fillId="33" borderId="66"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8" xfId="7" applyFont="1" applyFill="1" applyBorder="1" applyAlignment="1">
      <alignment horizontal="left" wrapText="1"/>
    </xf>
    <xf numFmtId="0" fontId="104" fillId="40" borderId="59" xfId="7" applyFont="1" applyFill="1" applyBorder="1" applyAlignment="1">
      <alignment horizontal="left" wrapText="1"/>
    </xf>
    <xf numFmtId="0" fontId="104" fillId="40" borderId="60" xfId="7" applyFont="1" applyFill="1" applyBorder="1" applyAlignment="1">
      <alignment horizontal="left" wrapText="1"/>
    </xf>
    <xf numFmtId="0" fontId="104" fillId="40" borderId="61" xfId="7" applyFont="1" applyFill="1" applyBorder="1" applyAlignment="1">
      <alignment horizontal="left" wrapText="1"/>
    </xf>
    <xf numFmtId="0" fontId="104" fillId="40" borderId="52" xfId="0" applyFont="1" applyFill="1" applyBorder="1" applyAlignment="1">
      <alignment horizontal="left" wrapText="1"/>
    </xf>
    <xf numFmtId="0" fontId="104" fillId="40" borderId="67" xfId="0" applyFont="1" applyFill="1" applyBorder="1" applyAlignment="1">
      <alignment horizontal="left" wrapText="1"/>
    </xf>
    <xf numFmtId="0" fontId="126" fillId="33" borderId="18" xfId="7" applyFont="1" applyFill="1" applyBorder="1" applyAlignment="1">
      <alignment horizontal="left" vertical="top" wrapText="1"/>
    </xf>
    <xf numFmtId="0" fontId="104" fillId="40" borderId="52" xfId="7" applyFont="1" applyFill="1" applyBorder="1" applyAlignment="1">
      <alignment horizontal="left" wrapText="1"/>
    </xf>
    <xf numFmtId="0" fontId="104" fillId="40" borderId="67" xfId="7" applyFont="1" applyFill="1" applyBorder="1" applyAlignment="1">
      <alignment horizontal="left" wrapText="1"/>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57" fillId="15" borderId="15" xfId="7" applyFont="1" applyFill="1" applyBorder="1" applyAlignment="1">
      <alignment horizontal="center"/>
    </xf>
    <xf numFmtId="0" fontId="157" fillId="15" borderId="0" xfId="7" applyFont="1" applyFill="1" applyBorder="1" applyAlignment="1">
      <alignment horizontal="center"/>
    </xf>
    <xf numFmtId="0" fontId="157" fillId="15" borderId="40" xfId="7" applyFont="1" applyFill="1" applyBorder="1" applyAlignment="1">
      <alignment horizontal="center"/>
    </xf>
    <xf numFmtId="0" fontId="113" fillId="15" borderId="15" xfId="7" applyFont="1" applyFill="1" applyBorder="1" applyAlignment="1">
      <alignment horizontal="left" vertical="top" wrapText="1"/>
    </xf>
    <xf numFmtId="0" fontId="113" fillId="15" borderId="40" xfId="7" applyFont="1" applyFill="1" applyBorder="1" applyAlignment="1">
      <alignment horizontal="left" vertical="top" wrapText="1"/>
    </xf>
    <xf numFmtId="0" fontId="126" fillId="33" borderId="58" xfId="7" applyFont="1" applyFill="1" applyBorder="1" applyAlignment="1">
      <alignment horizontal="center" vertical="center" textRotation="180" wrapText="1"/>
    </xf>
    <xf numFmtId="0" fontId="126" fillId="33" borderId="60"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37" fillId="34" borderId="42" xfId="7" applyFont="1" applyFill="1" applyBorder="1" applyAlignment="1">
      <alignment horizontal="left" vertical="top" wrapText="1"/>
    </xf>
    <xf numFmtId="0" fontId="137" fillId="34" borderId="43" xfId="7" applyFont="1" applyFill="1" applyBorder="1" applyAlignment="1">
      <alignment horizontal="left" vertical="top" wrapText="1"/>
    </xf>
    <xf numFmtId="0" fontId="91" fillId="15" borderId="0" xfId="7" applyFill="1" applyAlignment="1">
      <alignment horizontal="center"/>
    </xf>
    <xf numFmtId="0" fontId="113" fillId="15" borderId="39" xfId="7" applyFont="1" applyFill="1" applyBorder="1" applyAlignment="1">
      <alignment horizontal="left" vertical="top" wrapText="1"/>
    </xf>
    <xf numFmtId="0" fontId="126" fillId="33" borderId="13" xfId="7" applyFont="1" applyFill="1" applyBorder="1" applyAlignment="1">
      <alignment horizontal="center" vertical="center" textRotation="180" wrapText="1"/>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40" borderId="11" xfId="0" applyFont="1" applyFill="1" applyBorder="1" applyAlignment="1">
      <alignment horizontal="center"/>
    </xf>
    <xf numFmtId="0" fontId="158" fillId="15" borderId="16" xfId="0" applyFont="1" applyFill="1" applyBorder="1" applyAlignment="1" applyProtection="1">
      <alignment horizontal="center"/>
    </xf>
    <xf numFmtId="0" fontId="158" fillId="15" borderId="17" xfId="0" applyFont="1" applyFill="1" applyBorder="1" applyAlignment="1" applyProtection="1">
      <alignment horizontal="center"/>
    </xf>
    <xf numFmtId="0" fontId="158"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26" fillId="15" borderId="0" xfId="0" applyFont="1" applyFill="1" applyBorder="1" applyProtection="1"/>
    <xf numFmtId="0" fontId="127" fillId="15" borderId="0" xfId="0" applyFont="1" applyFill="1" applyBorder="1" applyProtection="1"/>
    <xf numFmtId="0" fontId="127" fillId="33" borderId="121"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59" fillId="2" borderId="0" xfId="0" applyFont="1" applyFill="1" applyBorder="1" applyAlignment="1" applyProtection="1">
      <alignment horizontal="left" vertical="top" wrapText="1"/>
    </xf>
    <xf numFmtId="0" fontId="70" fillId="15" borderId="0" xfId="0" applyFont="1" applyFill="1" applyBorder="1" applyAlignment="1" applyProtection="1">
      <alignment horizontal="right"/>
    </xf>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42" fillId="15" borderId="0" xfId="0" applyFont="1" applyFill="1" applyBorder="1" applyProtection="1"/>
    <xf numFmtId="0" fontId="126" fillId="33" borderId="3" xfId="0" applyFont="1" applyFill="1" applyBorder="1" applyAlignment="1" applyProtection="1">
      <alignment horizontal="center"/>
    </xf>
    <xf numFmtId="0" fontId="126"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26" fillId="33" borderId="16" xfId="0" applyFont="1" applyFill="1" applyBorder="1" applyProtection="1"/>
    <xf numFmtId="0" fontId="126" fillId="33" borderId="18" xfId="0" applyFont="1" applyFill="1" applyBorder="1" applyProtection="1"/>
    <xf numFmtId="0" fontId="126" fillId="33" borderId="119" xfId="0" applyFont="1" applyFill="1" applyBorder="1" applyAlignment="1" applyProtection="1">
      <alignment horizontal="center" wrapText="1"/>
    </xf>
    <xf numFmtId="0" fontId="126" fillId="33" borderId="105" xfId="0" applyFont="1" applyFill="1" applyBorder="1" applyAlignment="1" applyProtection="1">
      <alignment horizontal="center" wrapText="1"/>
    </xf>
    <xf numFmtId="0" fontId="126" fillId="40" borderId="11"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126" fillId="33" borderId="154"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156" xfId="0" applyFont="1" applyFill="1" applyBorder="1" applyAlignment="1" applyProtection="1">
      <alignment horizontal="center" vertical="center" wrapText="1"/>
    </xf>
    <xf numFmtId="0" fontId="126" fillId="33" borderId="52" xfId="0" applyFont="1" applyFill="1" applyBorder="1" applyAlignment="1" applyProtection="1">
      <alignment horizontal="right" wrapText="1"/>
    </xf>
    <xf numFmtId="0" fontId="126" fillId="33" borderId="57" xfId="0" applyFont="1" applyFill="1" applyBorder="1" applyAlignment="1" applyProtection="1">
      <alignment horizontal="right" wrapText="1"/>
    </xf>
    <xf numFmtId="0" fontId="42" fillId="15" borderId="0" xfId="0" applyFont="1" applyFill="1" applyBorder="1" applyAlignment="1" applyProtection="1">
      <alignment horizontal="center" vertical="center"/>
    </xf>
    <xf numFmtId="3" fontId="32" fillId="34" borderId="10" xfId="0" applyNumberFormat="1"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26" fillId="33" borderId="105" xfId="0" applyFont="1" applyFill="1" applyBorder="1" applyAlignment="1" applyProtection="1">
      <alignment horizontal="center" wrapText="1"/>
      <protection locked="0"/>
    </xf>
    <xf numFmtId="0" fontId="32" fillId="26" borderId="9" xfId="0" applyFont="1" applyFill="1" applyBorder="1" applyAlignment="1" applyProtection="1">
      <alignment horizontal="left" wrapText="1"/>
      <protection locked="0"/>
    </xf>
    <xf numFmtId="0" fontId="32" fillId="26" borderId="39" xfId="0" applyFont="1" applyFill="1" applyBorder="1" applyAlignment="1" applyProtection="1">
      <alignment horizontal="left" wrapText="1"/>
      <protection locked="0"/>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60"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40" borderId="13"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4" fillId="33" borderId="119" xfId="0" applyFont="1" applyFill="1" applyBorder="1" applyAlignment="1" applyProtection="1">
      <alignment horizontal="center" vertical="top" readingOrder="1"/>
    </xf>
    <xf numFmtId="0" fontId="154" fillId="33" borderId="120" xfId="0" applyFont="1" applyFill="1" applyBorder="1" applyAlignment="1" applyProtection="1">
      <alignment horizontal="center" vertical="top" readingOrder="1"/>
    </xf>
    <xf numFmtId="0" fontId="154" fillId="33" borderId="121"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126" fillId="33" borderId="4" xfId="0" applyFont="1" applyFill="1" applyBorder="1" applyAlignment="1" applyProtection="1">
      <alignment horizontal="center"/>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54" fillId="40" borderId="16" xfId="0" applyFont="1" applyFill="1" applyBorder="1" applyAlignment="1">
      <alignment horizontal="center"/>
    </xf>
    <xf numFmtId="0" fontId="154" fillId="40" borderId="17" xfId="0" applyFont="1" applyFill="1" applyBorder="1" applyAlignment="1">
      <alignment horizontal="center"/>
    </xf>
    <xf numFmtId="0" fontId="154"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7" fillId="15" borderId="16" xfId="0" applyFont="1" applyFill="1" applyBorder="1" applyAlignment="1">
      <alignment horizontal="left" vertical="center" wrapText="1"/>
    </xf>
    <xf numFmtId="0" fontId="147" fillId="15" borderId="17" xfId="0" applyFont="1" applyFill="1" applyBorder="1" applyAlignment="1">
      <alignment horizontal="left" vertical="center" wrapText="1"/>
    </xf>
    <xf numFmtId="0" fontId="147" fillId="15" borderId="18" xfId="0" applyFont="1" applyFill="1" applyBorder="1" applyAlignment="1">
      <alignment horizontal="left" vertical="center" wrapText="1"/>
    </xf>
    <xf numFmtId="0" fontId="154" fillId="43" borderId="119" xfId="0" applyFont="1" applyFill="1" applyBorder="1" applyAlignment="1">
      <alignment horizontal="center"/>
    </xf>
    <xf numFmtId="0" fontId="154" fillId="43" borderId="120" xfId="0" applyFont="1" applyFill="1" applyBorder="1" applyAlignment="1">
      <alignment horizontal="center"/>
    </xf>
    <xf numFmtId="0" fontId="154" fillId="43" borderId="121" xfId="0" applyFont="1" applyFill="1" applyBorder="1" applyAlignment="1">
      <alignment horizontal="center"/>
    </xf>
    <xf numFmtId="0" fontId="116" fillId="0" borderId="119" xfId="0" applyFont="1" applyFill="1" applyBorder="1" applyAlignment="1">
      <alignment horizontal="center"/>
    </xf>
    <xf numFmtId="0" fontId="116" fillId="0" borderId="120" xfId="0" applyFont="1" applyFill="1" applyBorder="1" applyAlignment="1">
      <alignment horizontal="center"/>
    </xf>
    <xf numFmtId="0" fontId="116" fillId="0" borderId="104" xfId="0" applyFont="1" applyFill="1" applyBorder="1" applyAlignment="1">
      <alignment horizontal="center"/>
    </xf>
    <xf numFmtId="0" fontId="116" fillId="0" borderId="121"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0" fillId="15" borderId="130" xfId="0" applyFont="1" applyFill="1" applyBorder="1" applyAlignment="1" applyProtection="1">
      <alignment horizontal="center"/>
    </xf>
    <xf numFmtId="0" fontId="160" fillId="15" borderId="120" xfId="0" applyFont="1" applyFill="1" applyBorder="1" applyAlignment="1" applyProtection="1">
      <alignment horizontal="center"/>
    </xf>
    <xf numFmtId="0" fontId="160" fillId="15" borderId="131"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54" fillId="15" borderId="16" xfId="0" applyFont="1" applyFill="1" applyBorder="1" applyAlignment="1" applyProtection="1">
      <alignment horizontal="center"/>
    </xf>
    <xf numFmtId="0" fontId="154" fillId="15" borderId="17" xfId="0" applyFont="1" applyFill="1" applyBorder="1" applyAlignment="1" applyProtection="1">
      <alignment horizontal="center"/>
    </xf>
    <xf numFmtId="0" fontId="154"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6" fillId="15" borderId="11" xfId="6" applyFont="1" applyFill="1" applyBorder="1" applyAlignment="1" applyProtection="1">
      <alignment horizontal="left" wrapText="1"/>
    </xf>
    <xf numFmtId="0" fontId="156"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1"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6" fillId="15" borderId="0" xfId="6" applyFont="1" applyFill="1" applyBorder="1" applyAlignment="1" applyProtection="1">
      <alignment horizontal="left" vertical="center" wrapText="1"/>
    </xf>
    <xf numFmtId="0" fontId="156"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61" fillId="15" borderId="10" xfId="0" applyFont="1" applyFill="1" applyBorder="1" applyAlignment="1">
      <alignment horizontal="left" vertical="top" wrapText="1"/>
    </xf>
    <xf numFmtId="0" fontId="161" fillId="15" borderId="6" xfId="0" applyFont="1" applyFill="1" applyBorder="1" applyAlignment="1">
      <alignment horizontal="left" vertical="top" wrapText="1"/>
    </xf>
    <xf numFmtId="0" fontId="161" fillId="15" borderId="7" xfId="0" applyFont="1" applyFill="1" applyBorder="1" applyAlignment="1">
      <alignment horizontal="left" vertical="top" wrapText="1"/>
    </xf>
    <xf numFmtId="0" fontId="161" fillId="15" borderId="8" xfId="0" applyFont="1" applyFill="1" applyBorder="1" applyAlignment="1">
      <alignment horizontal="left" vertical="top" wrapText="1"/>
    </xf>
    <xf numFmtId="0" fontId="146"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5"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46"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1" fillId="47" borderId="10" xfId="0" applyFont="1" applyFill="1" applyBorder="1" applyAlignment="1">
      <alignment horizontal="left"/>
    </xf>
    <xf numFmtId="0" fontId="1" fillId="12" borderId="10" xfId="0" applyFont="1" applyFill="1" applyBorder="1" applyAlignment="1">
      <alignment horizontal="left" wrapText="1"/>
    </xf>
    <xf numFmtId="0" fontId="95" fillId="9" borderId="6" xfId="0" applyFont="1" applyFill="1" applyBorder="1" applyAlignment="1">
      <alignment horizontal="left" wrapText="1"/>
    </xf>
    <xf numFmtId="0" fontId="95" fillId="0" borderId="7" xfId="0" applyFont="1" applyBorder="1" applyAlignment="1"/>
    <xf numFmtId="0" fontId="95" fillId="0" borderId="8" xfId="0" applyFont="1" applyBorder="1" applyAlignment="1"/>
    <xf numFmtId="0" fontId="0" fillId="62"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2" borderId="10" xfId="0" applyFont="1" applyFill="1" applyBorder="1" applyAlignment="1">
      <alignment horizontal="left"/>
    </xf>
    <xf numFmtId="0" fontId="1" fillId="47" borderId="10" xfId="0" applyFont="1" applyFill="1" applyBorder="1" applyAlignment="1">
      <alignment horizontal="left" wrapText="1"/>
    </xf>
    <xf numFmtId="0" fontId="1" fillId="23" borderId="10" xfId="0" applyFont="1" applyFill="1" applyBorder="1" applyAlignment="1">
      <alignment horizontal="left" wrapText="1"/>
    </xf>
    <xf numFmtId="0" fontId="91" fillId="9" borderId="6" xfId="6" applyFont="1" applyFill="1" applyBorder="1" applyAlignment="1">
      <alignment horizontal="left" wrapText="1"/>
    </xf>
    <xf numFmtId="0" fontId="91" fillId="9" borderId="7" xfId="6" applyFont="1" applyFill="1" applyBorder="1" applyAlignment="1">
      <alignment horizontal="left" wrapText="1"/>
    </xf>
    <xf numFmtId="0" fontId="91" fillId="9" borderId="8" xfId="6" applyFont="1" applyFill="1" applyBorder="1" applyAlignment="1">
      <alignment horizontal="left" wrapText="1"/>
    </xf>
    <xf numFmtId="0" fontId="95" fillId="61" borderId="6" xfId="0" applyFont="1" applyFill="1" applyBorder="1" applyAlignment="1">
      <alignment horizontal="left" wrapText="1"/>
    </xf>
    <xf numFmtId="0" fontId="95" fillId="61" borderId="7" xfId="0" applyFont="1" applyFill="1" applyBorder="1" applyAlignment="1">
      <alignment horizontal="left" wrapText="1"/>
    </xf>
    <xf numFmtId="0" fontId="95" fillId="61" borderId="8" xfId="0" applyFont="1" applyFill="1" applyBorder="1" applyAlignment="1">
      <alignment horizontal="left" wrapText="1"/>
    </xf>
    <xf numFmtId="0" fontId="1" fillId="9" borderId="10" xfId="0" applyFont="1" applyFill="1" applyBorder="1" applyAlignment="1">
      <alignment horizontal="left" wrapText="1"/>
    </xf>
    <xf numFmtId="0" fontId="91" fillId="9" borderId="10" xfId="6" applyFont="1" applyFill="1" applyBorder="1" applyAlignment="1">
      <alignment horizontal="left" wrapText="1"/>
    </xf>
    <xf numFmtId="0" fontId="95" fillId="61" borderId="10" xfId="0" applyFont="1" applyFill="1" applyBorder="1" applyAlignment="1">
      <alignment horizontal="left" wrapText="1"/>
    </xf>
    <xf numFmtId="0" fontId="0" fillId="0" borderId="0" xfId="6" applyFont="1" applyFill="1" applyBorder="1" applyAlignment="1">
      <alignment horizontal="left" wrapText="1"/>
    </xf>
    <xf numFmtId="0" fontId="91"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1"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1"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60" borderId="10" xfId="0" applyFont="1" applyFill="1" applyBorder="1" applyAlignment="1">
      <alignment horizontal="left" wrapText="1"/>
    </xf>
    <xf numFmtId="0" fontId="0" fillId="60" borderId="10" xfId="0"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1" fillId="14" borderId="10" xfId="6" applyFont="1" applyFill="1" applyBorder="1" applyAlignment="1">
      <alignment horizontal="left" wrapText="1"/>
    </xf>
    <xf numFmtId="0" fontId="37" fillId="59" borderId="6" xfId="0" applyFont="1" applyFill="1" applyBorder="1" applyAlignment="1">
      <alignment horizontal="left" wrapText="1"/>
    </xf>
    <xf numFmtId="0" fontId="37" fillId="59" borderId="7" xfId="0" applyFont="1" applyFill="1" applyBorder="1" applyAlignment="1">
      <alignment horizontal="left" wrapText="1"/>
    </xf>
    <xf numFmtId="0" fontId="37" fillId="59" borderId="8" xfId="0" applyFont="1" applyFill="1" applyBorder="1" applyAlignment="1">
      <alignment horizontal="left" wrapText="1"/>
    </xf>
    <xf numFmtId="0" fontId="37" fillId="59"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6" borderId="6"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1" fillId="7" borderId="10" xfId="6" applyFont="1" applyFill="1" applyBorder="1" applyAlignment="1">
      <alignment horizontal="left" wrapText="1"/>
    </xf>
    <xf numFmtId="0" fontId="91" fillId="12" borderId="10" xfId="6" applyFont="1" applyFill="1" applyBorder="1" applyAlignment="1">
      <alignment horizontal="left" wrapText="1"/>
    </xf>
    <xf numFmtId="0" fontId="95" fillId="55"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7" borderId="6" xfId="0" applyFont="1" applyFill="1" applyBorder="1" applyAlignment="1">
      <alignment horizontal="left" wrapText="1"/>
    </xf>
    <xf numFmtId="0" fontId="1" fillId="31" borderId="44"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6" borderId="7" xfId="0" applyFill="1" applyBorder="1" applyAlignment="1"/>
    <xf numFmtId="0" fontId="0" fillId="56"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49" fillId="26" borderId="10" xfId="0" applyFont="1" applyFill="1" applyBorder="1" applyAlignment="1">
      <alignment horizontal="left" wrapText="1"/>
    </xf>
    <xf numFmtId="0" fontId="91" fillId="10" borderId="6" xfId="6" applyFont="1" applyFill="1" applyBorder="1" applyAlignment="1" applyProtection="1">
      <alignment horizontal="left" wrapText="1"/>
      <protection locked="0"/>
    </xf>
    <xf numFmtId="0" fontId="91" fillId="10" borderId="7" xfId="6" applyFont="1" applyFill="1" applyBorder="1" applyAlignment="1" applyProtection="1">
      <alignment horizontal="left" wrapText="1"/>
      <protection locked="0"/>
    </xf>
    <xf numFmtId="0" fontId="91"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158" xfId="0" applyFont="1" applyFill="1" applyBorder="1" applyAlignment="1">
      <alignment horizontal="center" vertical="center" wrapText="1"/>
    </xf>
    <xf numFmtId="0" fontId="112" fillId="36" borderId="141" xfId="0" applyFont="1" applyFill="1" applyBorder="1" applyAlignment="1" applyProtection="1">
      <alignment horizontal="center" wrapText="1"/>
    </xf>
    <xf numFmtId="0" fontId="112" fillId="36" borderId="142" xfId="0" applyFont="1" applyFill="1" applyBorder="1" applyAlignment="1" applyProtection="1">
      <alignment horizontal="center" wrapText="1"/>
    </xf>
    <xf numFmtId="0" fontId="112" fillId="36" borderId="143" xfId="0" applyFont="1" applyFill="1" applyBorder="1" applyAlignment="1" applyProtection="1">
      <alignment horizontal="center" wrapText="1"/>
    </xf>
    <xf numFmtId="0" fontId="112" fillId="36" borderId="68" xfId="0" applyFont="1" applyFill="1" applyBorder="1" applyAlignment="1">
      <alignment horizontal="center" vertical="center" wrapText="1"/>
    </xf>
    <xf numFmtId="0" fontId="0" fillId="0" borderId="19" xfId="0" applyBorder="1"/>
    <xf numFmtId="0" fontId="13" fillId="34" borderId="157" xfId="0" applyFont="1" applyFill="1" applyBorder="1" applyAlignment="1" applyProtection="1">
      <alignment horizontal="center" wrapText="1"/>
      <protection locked="0"/>
    </xf>
    <xf numFmtId="0" fontId="13" fillId="34" borderId="158"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64" xfId="0" applyFont="1" applyFill="1" applyBorder="1" applyAlignment="1" applyProtection="1">
      <alignment horizontal="center" wrapText="1"/>
      <protection locked="0"/>
    </xf>
    <xf numFmtId="0" fontId="13" fillId="34" borderId="157" xfId="0" applyFont="1" applyFill="1" applyBorder="1" applyAlignment="1" applyProtection="1">
      <alignment horizontal="center" vertical="center" wrapText="1"/>
      <protection locked="0"/>
    </xf>
    <xf numFmtId="0" fontId="13" fillId="34" borderId="165" xfId="0" applyFont="1" applyFill="1" applyBorder="1" applyAlignment="1" applyProtection="1">
      <alignment horizontal="center" vertical="center" wrapText="1"/>
      <protection locked="0"/>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162" xfId="0" applyFont="1" applyFill="1" applyBorder="1" applyAlignment="1" applyProtection="1">
      <alignment horizontal="center" wrapText="1"/>
    </xf>
    <xf numFmtId="0" fontId="112" fillId="36" borderId="120"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12" fillId="36" borderId="52" xfId="0" applyFont="1" applyFill="1" applyBorder="1" applyAlignment="1" applyProtection="1">
      <alignment horizontal="center" wrapText="1"/>
    </xf>
    <xf numFmtId="0" fontId="112" fillId="36" borderId="53" xfId="0" applyFont="1" applyFill="1" applyBorder="1" applyAlignment="1" applyProtection="1">
      <alignment horizontal="center" wrapText="1"/>
    </xf>
    <xf numFmtId="0" fontId="112" fillId="36" borderId="67" xfId="0" applyFont="1" applyFill="1" applyBorder="1" applyAlignment="1" applyProtection="1">
      <alignment horizontal="center" wrapText="1"/>
    </xf>
    <xf numFmtId="0" fontId="154" fillId="36" borderId="116" xfId="0" applyFont="1" applyFill="1" applyBorder="1" applyAlignment="1" applyProtection="1">
      <alignment horizontal="center"/>
    </xf>
    <xf numFmtId="0" fontId="154" fillId="36" borderId="104" xfId="0" applyFont="1" applyFill="1" applyBorder="1" applyAlignment="1" applyProtection="1">
      <alignment horizontal="center"/>
    </xf>
    <xf numFmtId="0" fontId="154" fillId="36" borderId="117" xfId="0" applyFont="1" applyFill="1" applyBorder="1" applyAlignment="1" applyProtection="1">
      <alignment horizontal="center"/>
    </xf>
    <xf numFmtId="0" fontId="162" fillId="15" borderId="116" xfId="0" applyFont="1" applyFill="1" applyBorder="1" applyAlignment="1" applyProtection="1">
      <alignment horizontal="center"/>
    </xf>
    <xf numFmtId="0" fontId="162" fillId="15" borderId="104" xfId="0" applyFont="1" applyFill="1" applyBorder="1" applyAlignment="1" applyProtection="1">
      <alignment horizontal="center"/>
    </xf>
    <xf numFmtId="0" fontId="162"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160" xfId="0" applyFont="1" applyFill="1" applyBorder="1" applyAlignment="1" applyProtection="1">
      <alignment horizontal="center" wrapText="1"/>
    </xf>
    <xf numFmtId="0" fontId="112" fillId="36" borderId="161" xfId="0" applyFont="1" applyFill="1" applyBorder="1" applyAlignment="1" applyProtection="1">
      <alignment horizontal="center" wrapText="1"/>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9"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7" xfId="0" applyFont="1" applyFill="1" applyBorder="1" applyAlignment="1" applyProtection="1">
      <alignment horizontal="center" wrapText="1"/>
    </xf>
    <xf numFmtId="0" fontId="163" fillId="32" borderId="119" xfId="0" applyFont="1" applyFill="1" applyBorder="1" applyAlignment="1" applyProtection="1">
      <alignment horizontal="left"/>
    </xf>
    <xf numFmtId="0" fontId="163" fillId="32" borderId="120" xfId="0" applyFont="1" applyFill="1" applyBorder="1" applyAlignment="1" applyProtection="1">
      <alignment horizontal="left"/>
    </xf>
    <xf numFmtId="0" fontId="163" fillId="32" borderId="121"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4" fillId="32" borderId="116" xfId="0" applyFont="1" applyFill="1" applyBorder="1" applyAlignment="1" applyProtection="1">
      <alignment horizontal="center" vertical="top" readingOrder="1"/>
    </xf>
    <xf numFmtId="0" fontId="154" fillId="32" borderId="104" xfId="0" applyFont="1" applyFill="1" applyBorder="1" applyAlignment="1" applyProtection="1">
      <alignment horizontal="center" vertical="top" readingOrder="1"/>
    </xf>
    <xf numFmtId="0" fontId="154"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63" fillId="32" borderId="119" xfId="0" applyFont="1" applyFill="1" applyBorder="1" applyAlignment="1" applyProtection="1">
      <alignment horizontal="left" vertical="top" wrapText="1" readingOrder="1"/>
    </xf>
    <xf numFmtId="0" fontId="163" fillId="32" borderId="120"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7"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6"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64"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2" borderId="68" xfId="0" applyFont="1" applyFill="1" applyBorder="1" applyAlignment="1" applyProtection="1">
      <alignment vertical="top" wrapText="1"/>
    </xf>
    <xf numFmtId="0" fontId="12" fillId="62" borderId="23"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10" xfId="0" applyFont="1" applyFill="1" applyBorder="1" applyAlignment="1">
      <alignment horizontal="left" vertical="center" wrapText="1"/>
    </xf>
    <xf numFmtId="0" fontId="113" fillId="65" borderId="33" xfId="0" applyFont="1" applyFill="1" applyBorder="1" applyAlignment="1">
      <alignment horizontal="left" vertical="center" wrapText="1"/>
    </xf>
    <xf numFmtId="0" fontId="12" fillId="65" borderId="10" xfId="0" applyFont="1" applyFill="1" applyBorder="1" applyAlignment="1" applyProtection="1">
      <alignment horizontal="left"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2" fillId="44" borderId="10" xfId="0" applyFont="1" applyFill="1" applyBorder="1" applyAlignment="1" applyProtection="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62" fillId="65" borderId="10" xfId="6" applyFont="1" applyFill="1" applyBorder="1" applyAlignment="1" applyProtection="1">
      <alignment horizontal="center" vertical="center" wrapText="1"/>
    </xf>
    <xf numFmtId="0" fontId="62" fillId="65" borderId="33" xfId="6" applyFont="1" applyFill="1" applyBorder="1" applyAlignment="1" applyProtection="1">
      <alignment horizontal="center" vertical="center" wrapText="1"/>
    </xf>
    <xf numFmtId="0" fontId="62" fillId="65" borderId="10" xfId="6" applyFont="1" applyFill="1" applyBorder="1" applyAlignment="1" applyProtection="1">
      <alignment horizontal="left" vertical="center" wrapText="1"/>
    </xf>
    <xf numFmtId="0" fontId="62" fillId="65" borderId="33" xfId="6" applyFont="1" applyFill="1" applyBorder="1" applyAlignment="1" applyProtection="1">
      <alignment horizontal="left" vertical="center" wrapText="1"/>
    </xf>
    <xf numFmtId="0" fontId="62" fillId="44" borderId="10" xfId="6" applyFont="1" applyFill="1" applyBorder="1" applyAlignment="1" applyProtection="1">
      <alignment horizontal="center" vertical="center" wrapText="1"/>
    </xf>
    <xf numFmtId="0" fontId="62" fillId="44" borderId="10" xfId="6" applyFont="1" applyFill="1" applyBorder="1" applyAlignment="1" applyProtection="1">
      <alignment horizontal="left" vertical="center" wrapText="1"/>
    </xf>
    <xf numFmtId="0" fontId="113" fillId="44" borderId="10" xfId="0" applyFont="1" applyFill="1" applyBorder="1" applyAlignment="1">
      <alignment horizontal="lef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62" fillId="65" borderId="46" xfId="6" applyFont="1" applyFill="1" applyBorder="1" applyAlignment="1" applyProtection="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6"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54" xfId="6" applyFont="1" applyFill="1" applyBorder="1" applyAlignment="1" applyProtection="1">
      <alignment horizontal="left" vertical="center" wrapText="1"/>
    </xf>
    <xf numFmtId="0" fontId="62" fillId="19" borderId="55"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33" xfId="6" applyFont="1" applyFill="1" applyBorder="1" applyAlignment="1" applyProtection="1">
      <alignment horizontal="center" vertical="center" wrapText="1"/>
    </xf>
    <xf numFmtId="0" fontId="62" fillId="44" borderId="33" xfId="6" applyFont="1" applyFill="1" applyBorder="1" applyAlignment="1" applyProtection="1">
      <alignment horizontal="left" vertical="center" wrapText="1"/>
    </xf>
    <xf numFmtId="0" fontId="113" fillId="44" borderId="10" xfId="0" applyFont="1" applyFill="1" applyBorder="1" applyAlignment="1">
      <alignment horizontal="left" vertical="center"/>
    </xf>
    <xf numFmtId="0" fontId="113" fillId="44" borderId="33" xfId="0" applyFont="1" applyFill="1" applyBorder="1" applyAlignment="1">
      <alignment horizontal="left" vertical="center" wrapText="1"/>
    </xf>
    <xf numFmtId="0" fontId="62" fillId="65" borderId="46" xfId="6" applyFont="1" applyFill="1" applyBorder="1" applyAlignment="1" applyProtection="1">
      <alignment horizontal="center" vertical="center" wrapText="1"/>
    </xf>
    <xf numFmtId="0" fontId="12" fillId="15" borderId="16" xfId="0" applyFont="1" applyFill="1" applyBorder="1" applyAlignment="1" applyProtection="1">
      <alignment horizontal="left" vertical="top" wrapText="1"/>
    </xf>
    <xf numFmtId="0" fontId="165" fillId="15" borderId="17" xfId="0" applyFont="1" applyFill="1" applyBorder="1" applyAlignment="1" applyProtection="1">
      <alignment horizontal="left" vertical="top" wrapText="1"/>
    </xf>
    <xf numFmtId="0" fontId="165"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9" borderId="49"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4"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10" xfId="0" applyFont="1" applyFill="1" applyBorder="1" applyAlignment="1" applyProtection="1">
      <alignment horizontal="left" vertical="top" wrapText="1" readingOrder="1"/>
    </xf>
    <xf numFmtId="0" fontId="113" fillId="53" borderId="32" xfId="0" applyFont="1" applyFill="1" applyBorder="1" applyAlignment="1" applyProtection="1">
      <alignment horizontal="left" vertical="top" wrapText="1" readingOrder="1"/>
    </xf>
    <xf numFmtId="0" fontId="12" fillId="38" borderId="56"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7"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81" xfId="0" applyFont="1" applyFill="1" applyBorder="1" applyAlignment="1">
      <alignment horizontal="left" vertical="center" wrapText="1"/>
    </xf>
    <xf numFmtId="0" fontId="12" fillId="52" borderId="79"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7"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7"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80" xfId="0" applyFont="1" applyFill="1" applyBorder="1" applyAlignment="1">
      <alignment horizontal="center" vertical="center" wrapText="1"/>
    </xf>
    <xf numFmtId="0" fontId="12" fillId="15" borderId="80"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2"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6" fillId="53" borderId="46" xfId="0" applyFont="1" applyFill="1" applyBorder="1" applyAlignment="1" applyProtection="1">
      <alignment horizontal="center" vertical="center"/>
    </xf>
    <xf numFmtId="0" fontId="156"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72"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12" fillId="52" borderId="58" xfId="0" applyFont="1" applyFill="1" applyBorder="1" applyAlignment="1">
      <alignment horizontal="left" wrapText="1"/>
    </xf>
    <xf numFmtId="0" fontId="12" fillId="52" borderId="73" xfId="0" applyFont="1" applyFill="1" applyBorder="1" applyAlignment="1">
      <alignment horizontal="left" wrapText="1"/>
    </xf>
    <xf numFmtId="0" fontId="12" fillId="52" borderId="59"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4" xfId="0" applyFont="1" applyFill="1" applyBorder="1" applyAlignment="1">
      <alignment horizontal="center" textRotation="90" wrapText="1"/>
    </xf>
    <xf numFmtId="0" fontId="12" fillId="19" borderId="49"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2" borderId="75" xfId="0" applyFont="1" applyFill="1" applyBorder="1" applyAlignment="1">
      <alignment horizontal="center" textRotation="90" wrapText="1"/>
    </xf>
    <xf numFmtId="0" fontId="12" fillId="52" borderId="76"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2"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8"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58" fillId="15" borderId="13" xfId="0" applyFont="1" applyFill="1" applyBorder="1" applyAlignment="1">
      <alignment horizontal="center"/>
    </xf>
    <xf numFmtId="0" fontId="158"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5" fillId="52" borderId="16" xfId="0" applyFont="1" applyFill="1" applyBorder="1" applyAlignment="1" applyProtection="1">
      <alignment horizontal="left" vertical="top" wrapText="1"/>
    </xf>
    <xf numFmtId="0" fontId="35" fillId="52" borderId="17" xfId="0" applyFont="1" applyFill="1" applyBorder="1" applyAlignment="1" applyProtection="1">
      <alignment horizontal="left" vertical="top" wrapText="1"/>
    </xf>
    <xf numFmtId="0" fontId="76"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xf>
    <xf numFmtId="0" fontId="76" fillId="15" borderId="11" xfId="0" applyFont="1" applyFill="1" applyBorder="1" applyAlignment="1" applyProtection="1">
      <alignment horizontal="center"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0" borderId="0" xfId="0" applyFont="1" applyBorder="1" applyAlignment="1" applyProtection="1">
      <alignment horizontal="left" wrapText="1"/>
    </xf>
    <xf numFmtId="0" fontId="151" fillId="33" borderId="16" xfId="0" applyFont="1" applyFill="1" applyBorder="1" applyAlignment="1" applyProtection="1">
      <alignment horizontal="center" vertical="top" wrapText="1"/>
    </xf>
    <xf numFmtId="0" fontId="151" fillId="33" borderId="17" xfId="0" applyFont="1" applyFill="1" applyBorder="1" applyAlignment="1" applyProtection="1">
      <alignment horizontal="center" vertical="top" wrapText="1"/>
    </xf>
    <xf numFmtId="0" fontId="152" fillId="15" borderId="3" xfId="0" applyFont="1" applyFill="1" applyBorder="1" applyAlignment="1" applyProtection="1">
      <alignment horizontal="center" vertical="top" wrapText="1"/>
    </xf>
    <xf numFmtId="0" fontId="152" fillId="15" borderId="5" xfId="0" applyFont="1" applyFill="1" applyBorder="1" applyAlignment="1" applyProtection="1">
      <alignment horizontal="center"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35" fillId="15" borderId="0" xfId="0" applyFont="1" applyFill="1" applyBorder="1" applyAlignment="1" applyProtection="1">
      <alignment horizontal="left" vertical="top" wrapText="1"/>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0" fillId="15" borderId="11" xfId="0" applyFill="1" applyBorder="1" applyAlignment="1" applyProtection="1">
      <alignment horizontal="center" vertical="top" wrapText="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2" fillId="2" borderId="10" xfId="0" applyFont="1" applyFill="1" applyBorder="1" applyAlignment="1" applyProtection="1">
      <alignment horizontal="left" vertical="top" wrapText="1" readingOrder="1"/>
    </xf>
    <xf numFmtId="0" fontId="11" fillId="2" borderId="37"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20" fillId="2" borderId="0"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center" wrapText="1"/>
    </xf>
    <xf numFmtId="0" fontId="163" fillId="33" borderId="120" xfId="0" applyFont="1" applyFill="1" applyBorder="1" applyAlignment="1" applyProtection="1">
      <alignment horizontal="center" vertical="center" wrapText="1"/>
    </xf>
    <xf numFmtId="0" fontId="163" fillId="33" borderId="121"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18">
    <cellStyle name="Comma" xfId="1" builtinId="3"/>
    <cellStyle name="Comma 2" xfId="2"/>
    <cellStyle name="Currency" xfId="3" builtinId="4"/>
    <cellStyle name="Currency 2" xfId="4"/>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End!A1"/><Relationship Id="rId21"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3. Goals &amp; Objectives'!A1"/><Relationship Id="rId19" Type="http://schemas.openxmlformats.org/officeDocument/2006/relationships/hyperlink" Target="#'DO NO HA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DO NO HARM'!A1"/><Relationship Id="rId21"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Print!A1"/><Relationship Id="rId20" Type="http://schemas.openxmlformats.org/officeDocument/2006/relationships/hyperlink" Target="#'12. WAFSP'!A1"/><Relationship Id="rId10" Type="http://schemas.openxmlformats.org/officeDocument/2006/relationships/hyperlink" Target="#'9. PCPP - Referrals'!A1"/><Relationship Id="rId11" Type="http://schemas.openxmlformats.org/officeDocument/2006/relationships/hyperlink" Target="#'SPA Menu'!A1"/><Relationship Id="rId12" Type="http://schemas.openxmlformats.org/officeDocument/2006/relationships/hyperlink" Target="#'7. VAST Projects'!A1"/><Relationship Id="rId13" Type="http://schemas.openxmlformats.org/officeDocument/2006/relationships/hyperlink" Target="#'11. ECPA Indicators'!A1"/><Relationship Id="rId14" Type="http://schemas.openxmlformats.org/officeDocument/2006/relationships/hyperlink" Target="#'PCV Liability'!A1"/><Relationship Id="rId15" Type="http://schemas.openxmlformats.org/officeDocument/2006/relationships/hyperlink" Target="#'Project Agreement'!A1"/><Relationship Id="rId16" Type="http://schemas.openxmlformats.org/officeDocument/2006/relationships/hyperlink" Target="#'10. PCPP - Press Auth Form'!A1"/><Relationship Id="rId17" Type="http://schemas.openxmlformats.org/officeDocument/2006/relationships/hyperlink" Target="#Instructions!A1"/><Relationship Id="rId18" Type="http://schemas.openxmlformats.org/officeDocument/2006/relationships/hyperlink" Target="#'3. Goals &amp; Objectives'!A1"/><Relationship Id="rId19" Type="http://schemas.openxmlformats.org/officeDocument/2006/relationships/hyperlink" Target="#End!A1"/><Relationship Id="rId1" Type="http://schemas.openxmlformats.org/officeDocument/2006/relationships/hyperlink" Target="#'DO NO HARM'!A1"/><Relationship Id="rId2" Type="http://schemas.openxmlformats.org/officeDocument/2006/relationships/hyperlink" Target="#Introduction!A1"/><Relationship Id="rId3" Type="http://schemas.openxmlformats.org/officeDocument/2006/relationships/hyperlink" Target="#'1. Classification &amp; Budget'!A1"/><Relationship Id="rId4" Type="http://schemas.openxmlformats.org/officeDocument/2006/relationships/hyperlink" Target="#'2. Questionnaire'!A1"/><Relationship Id="rId5" Type="http://schemas.openxmlformats.org/officeDocument/2006/relationships/hyperlink" Target="#'4. Timeline'!A1"/><Relationship Id="rId6" Type="http://schemas.openxmlformats.org/officeDocument/2006/relationships/hyperlink" Target="#'5. Evaluation Planning'!A1"/><Relationship Id="rId7" Type="http://schemas.openxmlformats.org/officeDocument/2006/relationships/hyperlink" Target="#'6. Detailed Budget'!A1"/><Relationship Id="rId8" Type="http://schemas.openxmlformats.org/officeDocument/2006/relationships/hyperlink" Target="#'Grant Selection Menu'!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8.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9.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1.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2.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58825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588255" name="Group 39"/>
        <xdr:cNvGrpSpPr>
          <a:grpSpLocks/>
        </xdr:cNvGrpSpPr>
      </xdr:nvGrpSpPr>
      <xdr:grpSpPr bwMode="auto">
        <a:xfrm>
          <a:off x="2305050" y="8763000"/>
          <a:ext cx="602932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588256"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279400</xdr:colOff>
          <xdr:row>10</xdr:row>
          <xdr:rowOff>63500</xdr:rowOff>
        </xdr:from>
        <xdr:to>
          <xdr:col>12</xdr:col>
          <xdr:colOff>685800</xdr:colOff>
          <xdr:row>10</xdr:row>
          <xdr:rowOff>406400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11</xdr:row>
          <xdr:rowOff>50800</xdr:rowOff>
        </xdr:from>
        <xdr:to>
          <xdr:col>12</xdr:col>
          <xdr:colOff>685800</xdr:colOff>
          <xdr:row>11</xdr:row>
          <xdr:rowOff>393700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13</xdr:row>
          <xdr:rowOff>50800</xdr:rowOff>
        </xdr:from>
        <xdr:to>
          <xdr:col>12</xdr:col>
          <xdr:colOff>685800</xdr:colOff>
          <xdr:row>13</xdr:row>
          <xdr:rowOff>393700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14</xdr:row>
          <xdr:rowOff>38100</xdr:rowOff>
        </xdr:from>
        <xdr:to>
          <xdr:col>12</xdr:col>
          <xdr:colOff>685800</xdr:colOff>
          <xdr:row>14</xdr:row>
          <xdr:rowOff>381000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16</xdr:row>
          <xdr:rowOff>50800</xdr:rowOff>
        </xdr:from>
        <xdr:to>
          <xdr:col>12</xdr:col>
          <xdr:colOff>685800</xdr:colOff>
          <xdr:row>16</xdr:row>
          <xdr:rowOff>393700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17</xdr:row>
          <xdr:rowOff>63500</xdr:rowOff>
        </xdr:from>
        <xdr:to>
          <xdr:col>12</xdr:col>
          <xdr:colOff>685800</xdr:colOff>
          <xdr:row>17</xdr:row>
          <xdr:rowOff>406400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18</xdr:row>
          <xdr:rowOff>38100</xdr:rowOff>
        </xdr:from>
        <xdr:to>
          <xdr:col>12</xdr:col>
          <xdr:colOff>685800</xdr:colOff>
          <xdr:row>18</xdr:row>
          <xdr:rowOff>381000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12</xdr:row>
          <xdr:rowOff>88900</xdr:rowOff>
        </xdr:from>
        <xdr:to>
          <xdr:col>12</xdr:col>
          <xdr:colOff>685800</xdr:colOff>
          <xdr:row>12</xdr:row>
          <xdr:rowOff>431800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15</xdr:row>
          <xdr:rowOff>38100</xdr:rowOff>
        </xdr:from>
        <xdr:to>
          <xdr:col>12</xdr:col>
          <xdr:colOff>685800</xdr:colOff>
          <xdr:row>15</xdr:row>
          <xdr:rowOff>381000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570278" name="Group 22"/>
        <xdr:cNvGrpSpPr>
          <a:grpSpLocks/>
        </xdr:cNvGrpSpPr>
      </xdr:nvGrpSpPr>
      <xdr:grpSpPr bwMode="auto">
        <a:xfrm>
          <a:off x="330200" y="114300"/>
          <a:ext cx="1771650" cy="76073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593175" name="Group 64"/>
        <xdr:cNvGrpSpPr>
          <a:grpSpLocks/>
        </xdr:cNvGrpSpPr>
      </xdr:nvGrpSpPr>
      <xdr:grpSpPr bwMode="auto">
        <a:xfrm>
          <a:off x="234950" y="152400"/>
          <a:ext cx="1771650" cy="7664450"/>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571302" name="Group 22"/>
        <xdr:cNvGrpSpPr>
          <a:grpSpLocks/>
        </xdr:cNvGrpSpPr>
      </xdr:nvGrpSpPr>
      <xdr:grpSpPr bwMode="auto">
        <a:xfrm>
          <a:off x="292100" y="139700"/>
          <a:ext cx="1762125" cy="7832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572327" name="Group 43"/>
        <xdr:cNvGrpSpPr>
          <a:grpSpLocks/>
        </xdr:cNvGrpSpPr>
      </xdr:nvGrpSpPr>
      <xdr:grpSpPr bwMode="auto">
        <a:xfrm>
          <a:off x="330200" y="190500"/>
          <a:ext cx="1771650" cy="775652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573354" name="Group 22"/>
        <xdr:cNvGrpSpPr>
          <a:grpSpLocks/>
        </xdr:cNvGrpSpPr>
      </xdr:nvGrpSpPr>
      <xdr:grpSpPr bwMode="auto">
        <a:xfrm>
          <a:off x="349250" y="142875"/>
          <a:ext cx="1771650" cy="78613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577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342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16723"/>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4554"/>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846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67542"/>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2078"/>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570"/>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614"/>
            <a:ext cx="1560375" cy="35640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9909"/>
            <a:ext cx="1560375" cy="35640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43203"/>
            <a:ext cx="1560375" cy="34702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18360"/>
            <a:ext cx="1560375" cy="36577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9485"/>
            <a:ext cx="1560375" cy="37515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22158"/>
            <a:ext cx="156037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16073"/>
            <a:ext cx="1560375"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700756"/>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0018"/>
            <a:ext cx="1741151" cy="34702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83005"/>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0610"/>
            <a:ext cx="175066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7"/>
            <a:ext cx="1560375" cy="36577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574374" name="Group 22"/>
        <xdr:cNvGrpSpPr>
          <a:grpSpLocks/>
        </xdr:cNvGrpSpPr>
      </xdr:nvGrpSpPr>
      <xdr:grpSpPr bwMode="auto">
        <a:xfrm>
          <a:off x="215900" y="190500"/>
          <a:ext cx="1771650" cy="77978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575398" name="Group 22"/>
        <xdr:cNvGrpSpPr>
          <a:grpSpLocks/>
        </xdr:cNvGrpSpPr>
      </xdr:nvGrpSpPr>
      <xdr:grpSpPr bwMode="auto">
        <a:xfrm>
          <a:off x="254000" y="152400"/>
          <a:ext cx="1771650" cy="77660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576425" name="Group 22"/>
        <xdr:cNvGrpSpPr>
          <a:grpSpLocks/>
        </xdr:cNvGrpSpPr>
      </xdr:nvGrpSpPr>
      <xdr:grpSpPr bwMode="auto">
        <a:xfrm>
          <a:off x="292100" y="114300"/>
          <a:ext cx="1771650" cy="8788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17</xdr:col>
      <xdr:colOff>9525</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447675</xdr:colOff>
      <xdr:row>11</xdr:row>
      <xdr:rowOff>73818</xdr:rowOff>
    </xdr:from>
    <xdr:to>
      <xdr:col>17</xdr:col>
      <xdr:colOff>14478</xdr:colOff>
      <xdr:row>16</xdr:row>
      <xdr:rowOff>157638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447675</xdr:colOff>
      <xdr:row>23</xdr:row>
      <xdr:rowOff>192881</xdr:rowOff>
    </xdr:from>
    <xdr:to>
      <xdr:col>17</xdr:col>
      <xdr:colOff>14478</xdr:colOff>
      <xdr:row>26</xdr:row>
      <xdr:rowOff>152876</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457200</xdr:colOff>
      <xdr:row>27</xdr:row>
      <xdr:rowOff>95250</xdr:rowOff>
    </xdr:from>
    <xdr:to>
      <xdr:col>17</xdr:col>
      <xdr:colOff>24003</xdr:colOff>
      <xdr:row>31</xdr:row>
      <xdr:rowOff>150495</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17</xdr:col>
      <xdr:colOff>23812</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433197</xdr:colOff>
      <xdr:row>17</xdr:row>
      <xdr:rowOff>100012</xdr:rowOff>
    </xdr:from>
    <xdr:to>
      <xdr:col>17</xdr:col>
      <xdr:colOff>0</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591450" name="Group 81"/>
        <xdr:cNvGrpSpPr>
          <a:grpSpLocks/>
        </xdr:cNvGrpSpPr>
      </xdr:nvGrpSpPr>
      <xdr:grpSpPr bwMode="auto">
        <a:xfrm>
          <a:off x="47625" y="123825"/>
          <a:ext cx="2025650" cy="76390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577446" name="Group 22"/>
        <xdr:cNvGrpSpPr>
          <a:grpSpLocks/>
        </xdr:cNvGrpSpPr>
      </xdr:nvGrpSpPr>
      <xdr:grpSpPr bwMode="auto">
        <a:xfrm>
          <a:off x="381000" y="190500"/>
          <a:ext cx="1771650" cy="8153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59599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59599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589284"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589285"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590303"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590304"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594116"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578470" name="Group 22"/>
        <xdr:cNvGrpSpPr>
          <a:grpSpLocks/>
        </xdr:cNvGrpSpPr>
      </xdr:nvGrpSpPr>
      <xdr:grpSpPr bwMode="auto">
        <a:xfrm>
          <a:off x="66675" y="152400"/>
          <a:ext cx="1797050" cy="70167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933450</xdr:colOff>
      <xdr:row>0</xdr:row>
      <xdr:rowOff>28575</xdr:rowOff>
    </xdr:from>
    <xdr:to>
      <xdr:col>11</xdr:col>
      <xdr:colOff>28575</xdr:colOff>
      <xdr:row>0</xdr:row>
      <xdr:rowOff>542925</xdr:rowOff>
    </xdr:to>
    <xdr:sp macro="" textlink="">
      <xdr:nvSpPr>
        <xdr:cNvPr id="51" name="Right Arrow 50">
          <a:hlinkClick xmlns:r="http://schemas.openxmlformats.org/officeDocument/2006/relationships" r:id="rId1"/>
        </xdr:cNvPr>
        <xdr:cNvSpPr/>
      </xdr:nvSpPr>
      <xdr:spPr bwMode="auto">
        <a:xfrm>
          <a:off x="9715500"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571500</xdr:colOff>
      <xdr:row>0</xdr:row>
      <xdr:rowOff>28575</xdr:rowOff>
    </xdr:from>
    <xdr:to>
      <xdr:col>7</xdr:col>
      <xdr:colOff>1447799</xdr:colOff>
      <xdr:row>0</xdr:row>
      <xdr:rowOff>542925</xdr:rowOff>
    </xdr:to>
    <xdr:sp macro="" textlink="">
      <xdr:nvSpPr>
        <xdr:cNvPr id="52" name="Right Arrow 51">
          <a:hlinkClick xmlns:r="http://schemas.openxmlformats.org/officeDocument/2006/relationships" r:id="rId2"/>
        </xdr:cNvPr>
        <xdr:cNvSpPr/>
      </xdr:nvSpPr>
      <xdr:spPr bwMode="auto">
        <a:xfrm>
          <a:off x="7953375" y="285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47625</xdr:colOff>
      <xdr:row>0</xdr:row>
      <xdr:rowOff>28575</xdr:rowOff>
    </xdr:from>
    <xdr:to>
      <xdr:col>6</xdr:col>
      <xdr:colOff>942975</xdr:colOff>
      <xdr:row>0</xdr:row>
      <xdr:rowOff>542925</xdr:rowOff>
    </xdr:to>
    <xdr:sp macro="" textlink="">
      <xdr:nvSpPr>
        <xdr:cNvPr id="53" name="Right Arrow 52">
          <a:hlinkClick xmlns:r="http://schemas.openxmlformats.org/officeDocument/2006/relationships" r:id="rId3"/>
        </xdr:cNvPr>
        <xdr:cNvSpPr/>
      </xdr:nvSpPr>
      <xdr:spPr bwMode="auto">
        <a:xfrm>
          <a:off x="6010275"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361950</xdr:colOff>
      <xdr:row>0</xdr:row>
      <xdr:rowOff>28575</xdr:rowOff>
    </xdr:from>
    <xdr:to>
      <xdr:col>5</xdr:col>
      <xdr:colOff>704850</xdr:colOff>
      <xdr:row>0</xdr:row>
      <xdr:rowOff>542925</xdr:rowOff>
    </xdr:to>
    <xdr:sp macro="" textlink="">
      <xdr:nvSpPr>
        <xdr:cNvPr id="55" name="Right Arrow 54">
          <a:hlinkClick xmlns:r="http://schemas.openxmlformats.org/officeDocument/2006/relationships" r:id="rId4"/>
        </xdr:cNvPr>
        <xdr:cNvSpPr/>
      </xdr:nvSpPr>
      <xdr:spPr bwMode="auto">
        <a:xfrm>
          <a:off x="4914900" y="285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85725</xdr:colOff>
      <xdr:row>0</xdr:row>
      <xdr:rowOff>28575</xdr:rowOff>
    </xdr:from>
    <xdr:to>
      <xdr:col>4</xdr:col>
      <xdr:colOff>647700</xdr:colOff>
      <xdr:row>0</xdr:row>
      <xdr:rowOff>542925</xdr:rowOff>
    </xdr:to>
    <xdr:sp macro="" textlink="">
      <xdr:nvSpPr>
        <xdr:cNvPr id="65" name="Right Arrow 64">
          <a:hlinkClick xmlns:r="http://schemas.openxmlformats.org/officeDocument/2006/relationships" r:id="rId5"/>
        </xdr:cNvPr>
        <xdr:cNvSpPr/>
      </xdr:nvSpPr>
      <xdr:spPr bwMode="auto">
        <a:xfrm>
          <a:off x="3209925" y="285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WAFSP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59508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3781425</xdr:colOff>
      <xdr:row>0</xdr:row>
      <xdr:rowOff>114300</xdr:rowOff>
    </xdr:from>
    <xdr:to>
      <xdr:col>8</xdr:col>
      <xdr:colOff>409575</xdr:colOff>
      <xdr:row>0</xdr:row>
      <xdr:rowOff>628650</xdr:rowOff>
    </xdr:to>
    <xdr:sp macro="" textlink="">
      <xdr:nvSpPr>
        <xdr:cNvPr id="2" name="Right Arrow 1">
          <a:hlinkClick xmlns:r="http://schemas.openxmlformats.org/officeDocument/2006/relationships" r:id="rId1"/>
        </xdr:cNvPr>
        <xdr:cNvSpPr/>
      </xdr:nvSpPr>
      <xdr:spPr bwMode="auto">
        <a:xfrm>
          <a:off x="9363075"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2019300</xdr:colOff>
      <xdr:row>0</xdr:row>
      <xdr:rowOff>114300</xdr:rowOff>
    </xdr:from>
    <xdr:to>
      <xdr:col>5</xdr:col>
      <xdr:colOff>4295774</xdr:colOff>
      <xdr:row>0</xdr:row>
      <xdr:rowOff>628650</xdr:rowOff>
    </xdr:to>
    <xdr:sp macro="" textlink="">
      <xdr:nvSpPr>
        <xdr:cNvPr id="3" name="Right Arrow 2">
          <a:hlinkClick xmlns:r="http://schemas.openxmlformats.org/officeDocument/2006/relationships" r:id="rId2"/>
        </xdr:cNvPr>
        <xdr:cNvSpPr/>
      </xdr:nvSpPr>
      <xdr:spPr bwMode="auto">
        <a:xfrm>
          <a:off x="7600950" y="1143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76200</xdr:colOff>
      <xdr:row>0</xdr:row>
      <xdr:rowOff>114300</xdr:rowOff>
    </xdr:from>
    <xdr:to>
      <xdr:col>5</xdr:col>
      <xdr:colOff>2390775</xdr:colOff>
      <xdr:row>0</xdr:row>
      <xdr:rowOff>628650</xdr:rowOff>
    </xdr:to>
    <xdr:sp macro="" textlink="">
      <xdr:nvSpPr>
        <xdr:cNvPr id="4" name="Right Arrow 3">
          <a:hlinkClick xmlns:r="http://schemas.openxmlformats.org/officeDocument/2006/relationships" r:id="rId3"/>
        </xdr:cNvPr>
        <xdr:cNvSpPr/>
      </xdr:nvSpPr>
      <xdr:spPr bwMode="auto">
        <a:xfrm>
          <a:off x="5657850"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1362075</xdr:colOff>
      <xdr:row>0</xdr:row>
      <xdr:rowOff>114300</xdr:rowOff>
    </xdr:from>
    <xdr:to>
      <xdr:col>5</xdr:col>
      <xdr:colOff>733425</xdr:colOff>
      <xdr:row>0</xdr:row>
      <xdr:rowOff>628650</xdr:rowOff>
    </xdr:to>
    <xdr:sp macro="" textlink="">
      <xdr:nvSpPr>
        <xdr:cNvPr id="5" name="Right Arrow 4">
          <a:hlinkClick xmlns:r="http://schemas.openxmlformats.org/officeDocument/2006/relationships" r:id="rId4"/>
        </xdr:cNvPr>
        <xdr:cNvSpPr/>
      </xdr:nvSpPr>
      <xdr:spPr bwMode="auto">
        <a:xfrm>
          <a:off x="4562475" y="1143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457200</xdr:colOff>
      <xdr:row>0</xdr:row>
      <xdr:rowOff>114300</xdr:rowOff>
    </xdr:from>
    <xdr:to>
      <xdr:col>3</xdr:col>
      <xdr:colOff>1647825</xdr:colOff>
      <xdr:row>0</xdr:row>
      <xdr:rowOff>628650</xdr:rowOff>
    </xdr:to>
    <xdr:sp macro="" textlink="">
      <xdr:nvSpPr>
        <xdr:cNvPr id="6" name="Right Arrow 5">
          <a:hlinkClick xmlns:r="http://schemas.openxmlformats.org/officeDocument/2006/relationships" r:id="rId5"/>
        </xdr:cNvPr>
        <xdr:cNvSpPr/>
      </xdr:nvSpPr>
      <xdr:spPr bwMode="auto">
        <a:xfrm>
          <a:off x="2857500" y="114300"/>
          <a:ext cx="199072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FTF Indicators</a:t>
          </a:r>
        </a:p>
      </xdr:txBody>
    </xdr:sp>
    <xdr:clientData/>
  </xdr:twoCellAnchor>
  <xdr:twoCellAnchor>
    <xdr:from>
      <xdr:col>0</xdr:col>
      <xdr:colOff>2219325</xdr:colOff>
      <xdr:row>0</xdr:row>
      <xdr:rowOff>114300</xdr:rowOff>
    </xdr:from>
    <xdr:to>
      <xdr:col>3</xdr:col>
      <xdr:colOff>476250</xdr:colOff>
      <xdr:row>0</xdr:row>
      <xdr:rowOff>628650</xdr:rowOff>
    </xdr:to>
    <xdr:sp macro="" textlink="">
      <xdr:nvSpPr>
        <xdr:cNvPr id="7" name="Right Arrow 6">
          <a:hlinkClick xmlns:r="http://schemas.openxmlformats.org/officeDocument/2006/relationships" r:id="rId6"/>
        </xdr:cNvPr>
        <xdr:cNvSpPr/>
      </xdr:nvSpPr>
      <xdr:spPr bwMode="auto">
        <a:xfrm>
          <a:off x="2219325" y="1143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0</xdr:col>
      <xdr:colOff>19050</xdr:colOff>
      <xdr:row>0</xdr:row>
      <xdr:rowOff>200025</xdr:rowOff>
    </xdr:from>
    <xdr:to>
      <xdr:col>0</xdr:col>
      <xdr:colOff>1790700</xdr:colOff>
      <xdr:row>21</xdr:row>
      <xdr:rowOff>438150</xdr:rowOff>
    </xdr:to>
    <xdr:grpSp>
      <xdr:nvGrpSpPr>
        <xdr:cNvPr id="592362" name="Group 7"/>
        <xdr:cNvGrpSpPr>
          <a:grpSpLocks/>
        </xdr:cNvGrpSpPr>
      </xdr:nvGrpSpPr>
      <xdr:grpSpPr bwMode="auto">
        <a:xfrm>
          <a:off x="19050" y="200025"/>
          <a:ext cx="1771650" cy="7877175"/>
          <a:chOff x="11820763" y="288083"/>
          <a:chExt cx="1769694" cy="7878305"/>
        </a:xfrm>
      </xdr:grpSpPr>
      <xdr:sp macro="" textlink="">
        <xdr:nvSpPr>
          <xdr:cNvPr id="9" name="Horizontal Scroll 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2057400</xdr:colOff>
      <xdr:row>1</xdr:row>
      <xdr:rowOff>9525</xdr:rowOff>
    </xdr:from>
    <xdr:to>
      <xdr:col>11</xdr:col>
      <xdr:colOff>0</xdr:colOff>
      <xdr:row>3</xdr:row>
      <xdr:rowOff>19050</xdr:rowOff>
    </xdr:to>
    <xdr:grpSp>
      <xdr:nvGrpSpPr>
        <xdr:cNvPr id="583547" name="Group 72"/>
        <xdr:cNvGrpSpPr>
          <a:grpSpLocks/>
        </xdr:cNvGrpSpPr>
      </xdr:nvGrpSpPr>
      <xdr:grpSpPr bwMode="auto">
        <a:xfrm>
          <a:off x="2247900" y="85725"/>
          <a:ext cx="9458325" cy="514350"/>
          <a:chOff x="2314575" y="200025"/>
          <a:chExt cx="9458325" cy="514350"/>
        </a:xfrm>
      </xdr:grpSpPr>
      <xdr:sp macro="" textlink="">
        <xdr:nvSpPr>
          <xdr:cNvPr id="41" name="Right Arrow 40">
            <a:hlinkClick xmlns:r="http://schemas.openxmlformats.org/officeDocument/2006/relationships" r:id="rId1"/>
          </xdr:cNvPr>
          <xdr:cNvSpPr/>
        </xdr:nvSpPr>
        <xdr:spPr bwMode="auto">
          <a:xfrm>
            <a:off x="9458325"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42" name="Right Arrow 41">
            <a:hlinkClick xmlns:r="http://schemas.openxmlformats.org/officeDocument/2006/relationships" r:id="rId2"/>
          </xdr:cNvPr>
          <xdr:cNvSpPr/>
        </xdr:nvSpPr>
        <xdr:spPr bwMode="auto">
          <a:xfrm>
            <a:off x="7696200" y="200025"/>
            <a:ext cx="22764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43" name="Right Arrow 42">
            <a:hlinkClick xmlns:r="http://schemas.openxmlformats.org/officeDocument/2006/relationships" r:id="rId3"/>
          </xdr:cNvPr>
          <xdr:cNvSpPr/>
        </xdr:nvSpPr>
        <xdr:spPr bwMode="auto">
          <a:xfrm>
            <a:off x="5753100"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44" name="Right Arrow 43">
            <a:hlinkClick xmlns:r="http://schemas.openxmlformats.org/officeDocument/2006/relationships" r:id="rId4"/>
          </xdr:cNvPr>
          <xdr:cNvSpPr/>
        </xdr:nvSpPr>
        <xdr:spPr bwMode="auto">
          <a:xfrm>
            <a:off x="4657725" y="200025"/>
            <a:ext cx="1752600"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WAFSPP Indicators</a:t>
            </a:r>
          </a:p>
        </xdr:txBody>
      </xdr:sp>
      <xdr:sp macro="" textlink="">
        <xdr:nvSpPr>
          <xdr:cNvPr id="46" name="Right Arrow 45">
            <a:hlinkClick xmlns:r="http://schemas.openxmlformats.org/officeDocument/2006/relationships" r:id="rId5"/>
          </xdr:cNvPr>
          <xdr:cNvSpPr/>
        </xdr:nvSpPr>
        <xdr:spPr bwMode="auto">
          <a:xfrm>
            <a:off x="2952750" y="20002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       FTF Indicators</a:t>
            </a:r>
          </a:p>
        </xdr:txBody>
      </xdr:sp>
      <xdr:sp macro="" textlink="">
        <xdr:nvSpPr>
          <xdr:cNvPr id="50" name="Right Arrow 49">
            <a:hlinkClick xmlns:r="http://schemas.openxmlformats.org/officeDocument/2006/relationships" r:id="rId6"/>
          </xdr:cNvPr>
          <xdr:cNvSpPr/>
        </xdr:nvSpPr>
        <xdr:spPr bwMode="auto">
          <a:xfrm>
            <a:off x="2314575" y="20002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85725</xdr:colOff>
      <xdr:row>2</xdr:row>
      <xdr:rowOff>9525</xdr:rowOff>
    </xdr:from>
    <xdr:to>
      <xdr:col>1</xdr:col>
      <xdr:colOff>1857375</xdr:colOff>
      <xdr:row>28</xdr:row>
      <xdr:rowOff>57150</xdr:rowOff>
    </xdr:to>
    <xdr:grpSp>
      <xdr:nvGrpSpPr>
        <xdr:cNvPr id="583548" name="Group 51"/>
        <xdr:cNvGrpSpPr>
          <a:grpSpLocks/>
        </xdr:cNvGrpSpPr>
      </xdr:nvGrpSpPr>
      <xdr:grpSpPr bwMode="auto">
        <a:xfrm>
          <a:off x="276225" y="161925"/>
          <a:ext cx="1771650" cy="7877175"/>
          <a:chOff x="11820763" y="288083"/>
          <a:chExt cx="1769694" cy="7878305"/>
        </a:xfrm>
      </xdr:grpSpPr>
      <xdr:sp macro="" textlink="">
        <xdr:nvSpPr>
          <xdr:cNvPr id="53" name="Horizontal Scroll 5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180975</xdr:colOff>
      <xdr:row>0</xdr:row>
      <xdr:rowOff>66675</xdr:rowOff>
    </xdr:from>
    <xdr:to>
      <xdr:col>13</xdr:col>
      <xdr:colOff>685800</xdr:colOff>
      <xdr:row>3</xdr:row>
      <xdr:rowOff>95250</xdr:rowOff>
    </xdr:to>
    <xdr:sp macro="" textlink="">
      <xdr:nvSpPr>
        <xdr:cNvPr id="29" name="Right Arrow 28">
          <a:hlinkClick xmlns:r="http://schemas.openxmlformats.org/officeDocument/2006/relationships" r:id="rId1"/>
        </xdr:cNvPr>
        <xdr:cNvSpPr/>
      </xdr:nvSpPr>
      <xdr:spPr bwMode="auto">
        <a:xfrm>
          <a:off x="9839325" y="666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542925</xdr:colOff>
      <xdr:row>0</xdr:row>
      <xdr:rowOff>66675</xdr:rowOff>
    </xdr:from>
    <xdr:to>
      <xdr:col>10</xdr:col>
      <xdr:colOff>85724</xdr:colOff>
      <xdr:row>3</xdr:row>
      <xdr:rowOff>95250</xdr:rowOff>
    </xdr:to>
    <xdr:sp macro="" textlink="">
      <xdr:nvSpPr>
        <xdr:cNvPr id="30" name="Right Arrow 29">
          <a:hlinkClick xmlns:r="http://schemas.openxmlformats.org/officeDocument/2006/relationships" r:id="rId2"/>
        </xdr:cNvPr>
        <xdr:cNvSpPr/>
      </xdr:nvSpPr>
      <xdr:spPr bwMode="auto">
        <a:xfrm>
          <a:off x="8077200" y="666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2324100</xdr:colOff>
      <xdr:row>0</xdr:row>
      <xdr:rowOff>66675</xdr:rowOff>
    </xdr:from>
    <xdr:to>
      <xdr:col>7</xdr:col>
      <xdr:colOff>9525</xdr:colOff>
      <xdr:row>3</xdr:row>
      <xdr:rowOff>95250</xdr:rowOff>
    </xdr:to>
    <xdr:sp macro="" textlink="">
      <xdr:nvSpPr>
        <xdr:cNvPr id="31" name="Right Arrow 30">
          <a:hlinkClick xmlns:r="http://schemas.openxmlformats.org/officeDocument/2006/relationships" r:id="rId3"/>
        </xdr:cNvPr>
        <xdr:cNvSpPr/>
      </xdr:nvSpPr>
      <xdr:spPr bwMode="auto">
        <a:xfrm>
          <a:off x="6134100" y="66675"/>
          <a:ext cx="231457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Environmental</a:t>
          </a:r>
          <a:r>
            <a:rPr lang="en-US" sz="1200" b="1" baseline="0">
              <a:solidFill>
                <a:srgbClr val="FFC000"/>
              </a:solidFill>
              <a:latin typeface="Arial Narrow" pitchFamily="34" charset="0"/>
            </a:rPr>
            <a:t>  Review</a:t>
          </a:r>
          <a:endParaRPr lang="en-US" sz="1200" b="1">
            <a:solidFill>
              <a:srgbClr val="FFC000"/>
            </a:solidFill>
            <a:latin typeface="Arial Narrow" pitchFamily="34" charset="0"/>
          </a:endParaRPr>
        </a:p>
      </xdr:txBody>
    </xdr:sp>
    <xdr:clientData/>
  </xdr:twoCellAnchor>
  <xdr:twoCellAnchor>
    <xdr:from>
      <xdr:col>4</xdr:col>
      <xdr:colOff>1228725</xdr:colOff>
      <xdr:row>0</xdr:row>
      <xdr:rowOff>66675</xdr:rowOff>
    </xdr:from>
    <xdr:to>
      <xdr:col>5</xdr:col>
      <xdr:colOff>266700</xdr:colOff>
      <xdr:row>3</xdr:row>
      <xdr:rowOff>95250</xdr:rowOff>
    </xdr:to>
    <xdr:sp macro="" textlink="">
      <xdr:nvSpPr>
        <xdr:cNvPr id="32" name="Right Arrow 31">
          <a:hlinkClick xmlns:r="http://schemas.openxmlformats.org/officeDocument/2006/relationships" r:id="rId4"/>
        </xdr:cNvPr>
        <xdr:cNvSpPr/>
      </xdr:nvSpPr>
      <xdr:spPr bwMode="auto">
        <a:xfrm>
          <a:off x="5038725" y="666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381000</xdr:colOff>
      <xdr:row>0</xdr:row>
      <xdr:rowOff>66675</xdr:rowOff>
    </xdr:from>
    <xdr:to>
      <xdr:col>4</xdr:col>
      <xdr:colOff>1514475</xdr:colOff>
      <xdr:row>3</xdr:row>
      <xdr:rowOff>95250</xdr:rowOff>
    </xdr:to>
    <xdr:sp macro="" textlink="">
      <xdr:nvSpPr>
        <xdr:cNvPr id="38" name="Right Arrow 37">
          <a:hlinkClick xmlns:r="http://schemas.openxmlformats.org/officeDocument/2006/relationships" r:id="rId5"/>
        </xdr:cNvPr>
        <xdr:cNvSpPr/>
      </xdr:nvSpPr>
      <xdr:spPr bwMode="auto">
        <a:xfrm>
          <a:off x="3333750" y="666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0</xdr:colOff>
      <xdr:row>0</xdr:row>
      <xdr:rowOff>66675</xdr:rowOff>
    </xdr:from>
    <xdr:to>
      <xdr:col>4</xdr:col>
      <xdr:colOff>342900</xdr:colOff>
      <xdr:row>3</xdr:row>
      <xdr:rowOff>95250</xdr:rowOff>
    </xdr:to>
    <xdr:sp macro="" textlink="">
      <xdr:nvSpPr>
        <xdr:cNvPr id="39" name="Right Arrow 38">
          <a:hlinkClick xmlns:r="http://schemas.openxmlformats.org/officeDocument/2006/relationships" r:id="rId6"/>
        </xdr:cNvPr>
        <xdr:cNvSpPr/>
      </xdr:nvSpPr>
      <xdr:spPr bwMode="auto">
        <a:xfrm>
          <a:off x="2695575" y="6667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85725</xdr:colOff>
      <xdr:row>1</xdr:row>
      <xdr:rowOff>28575</xdr:rowOff>
    </xdr:from>
    <xdr:to>
      <xdr:col>1</xdr:col>
      <xdr:colOff>1857375</xdr:colOff>
      <xdr:row>21</xdr:row>
      <xdr:rowOff>219075</xdr:rowOff>
    </xdr:to>
    <xdr:grpSp>
      <xdr:nvGrpSpPr>
        <xdr:cNvPr id="585474"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152400</xdr:colOff>
      <xdr:row>0</xdr:row>
      <xdr:rowOff>152400</xdr:rowOff>
    </xdr:from>
    <xdr:to>
      <xdr:col>14</xdr:col>
      <xdr:colOff>333375</xdr:colOff>
      <xdr:row>4</xdr:row>
      <xdr:rowOff>19050</xdr:rowOff>
    </xdr:to>
    <xdr:sp macro="" textlink="">
      <xdr:nvSpPr>
        <xdr:cNvPr id="29" name="Right Arrow 28">
          <a:hlinkClick xmlns:r="http://schemas.openxmlformats.org/officeDocument/2006/relationships" r:id="rId1"/>
        </xdr:cNvPr>
        <xdr:cNvSpPr/>
      </xdr:nvSpPr>
      <xdr:spPr bwMode="auto">
        <a:xfrm>
          <a:off x="9829800"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8</xdr:col>
      <xdr:colOff>495300</xdr:colOff>
      <xdr:row>0</xdr:row>
      <xdr:rowOff>152400</xdr:rowOff>
    </xdr:from>
    <xdr:to>
      <xdr:col>11</xdr:col>
      <xdr:colOff>666749</xdr:colOff>
      <xdr:row>4</xdr:row>
      <xdr:rowOff>19050</xdr:rowOff>
    </xdr:to>
    <xdr:sp macro="" textlink="">
      <xdr:nvSpPr>
        <xdr:cNvPr id="30" name="Right Arrow 29">
          <a:hlinkClick xmlns:r="http://schemas.openxmlformats.org/officeDocument/2006/relationships" r:id="rId2"/>
        </xdr:cNvPr>
        <xdr:cNvSpPr/>
      </xdr:nvSpPr>
      <xdr:spPr bwMode="auto">
        <a:xfrm>
          <a:off x="8067675" y="152400"/>
          <a:ext cx="2276474"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Resources Projects</a:t>
          </a:r>
        </a:p>
      </xdr:txBody>
    </xdr:sp>
    <xdr:clientData/>
  </xdr:twoCellAnchor>
  <xdr:twoCellAnchor>
    <xdr:from>
      <xdr:col>6</xdr:col>
      <xdr:colOff>28575</xdr:colOff>
      <xdr:row>0</xdr:row>
      <xdr:rowOff>152400</xdr:rowOff>
    </xdr:from>
    <xdr:to>
      <xdr:col>9</xdr:col>
      <xdr:colOff>152400</xdr:colOff>
      <xdr:row>4</xdr:row>
      <xdr:rowOff>19050</xdr:rowOff>
    </xdr:to>
    <xdr:sp macro="" textlink="">
      <xdr:nvSpPr>
        <xdr:cNvPr id="31" name="Right Arrow 30">
          <a:hlinkClick xmlns:r="http://schemas.openxmlformats.org/officeDocument/2006/relationships" r:id="rId3"/>
        </xdr:cNvPr>
        <xdr:cNvSpPr/>
      </xdr:nvSpPr>
      <xdr:spPr bwMode="auto">
        <a:xfrm>
          <a:off x="6124575"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485775</xdr:colOff>
      <xdr:row>0</xdr:row>
      <xdr:rowOff>152400</xdr:rowOff>
    </xdr:from>
    <xdr:to>
      <xdr:col>6</xdr:col>
      <xdr:colOff>685800</xdr:colOff>
      <xdr:row>4</xdr:row>
      <xdr:rowOff>19050</xdr:rowOff>
    </xdr:to>
    <xdr:sp macro="" textlink="">
      <xdr:nvSpPr>
        <xdr:cNvPr id="32" name="Right Arrow 31">
          <a:hlinkClick xmlns:r="http://schemas.openxmlformats.org/officeDocument/2006/relationships" r:id="rId4"/>
        </xdr:cNvPr>
        <xdr:cNvSpPr/>
      </xdr:nvSpPr>
      <xdr:spPr bwMode="auto">
        <a:xfrm>
          <a:off x="5029200" y="1524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628650</xdr:colOff>
      <xdr:row>0</xdr:row>
      <xdr:rowOff>152400</xdr:rowOff>
    </xdr:from>
    <xdr:to>
      <xdr:col>4</xdr:col>
      <xdr:colOff>771525</xdr:colOff>
      <xdr:row>4</xdr:row>
      <xdr:rowOff>19050</xdr:rowOff>
    </xdr:to>
    <xdr:sp macro="" textlink="">
      <xdr:nvSpPr>
        <xdr:cNvPr id="33" name="Right Arrow 32">
          <a:hlinkClick xmlns:r="http://schemas.openxmlformats.org/officeDocument/2006/relationships" r:id="rId5"/>
        </xdr:cNvPr>
        <xdr:cNvSpPr/>
      </xdr:nvSpPr>
      <xdr:spPr bwMode="auto">
        <a:xfrm>
          <a:off x="3324225" y="152400"/>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1</xdr:col>
      <xdr:colOff>2495550</xdr:colOff>
      <xdr:row>0</xdr:row>
      <xdr:rowOff>152400</xdr:rowOff>
    </xdr:from>
    <xdr:to>
      <xdr:col>3</xdr:col>
      <xdr:colOff>685800</xdr:colOff>
      <xdr:row>4</xdr:row>
      <xdr:rowOff>19050</xdr:rowOff>
    </xdr:to>
    <xdr:sp macro="" textlink="">
      <xdr:nvSpPr>
        <xdr:cNvPr id="34" name="Right Arrow 33">
          <a:hlinkClick xmlns:r="http://schemas.openxmlformats.org/officeDocument/2006/relationships" r:id="rId6"/>
        </xdr:cNvPr>
        <xdr:cNvSpPr/>
      </xdr:nvSpPr>
      <xdr:spPr bwMode="auto">
        <a:xfrm>
          <a:off x="2686050" y="1524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19050</xdr:colOff>
      <xdr:row>1</xdr:row>
      <xdr:rowOff>76200</xdr:rowOff>
    </xdr:from>
    <xdr:to>
      <xdr:col>1</xdr:col>
      <xdr:colOff>1790700</xdr:colOff>
      <xdr:row>28</xdr:row>
      <xdr:rowOff>133350</xdr:rowOff>
    </xdr:to>
    <xdr:grpSp>
      <xdr:nvGrpSpPr>
        <xdr:cNvPr id="586499" name="Group 34"/>
        <xdr:cNvGrpSpPr>
          <a:grpSpLocks/>
        </xdr:cNvGrpSpPr>
      </xdr:nvGrpSpPr>
      <xdr:grpSpPr bwMode="auto">
        <a:xfrm>
          <a:off x="209550" y="238125"/>
          <a:ext cx="1771650" cy="7867650"/>
          <a:chOff x="11820763" y="288083"/>
          <a:chExt cx="1769694" cy="7878305"/>
        </a:xfrm>
      </xdr:grpSpPr>
      <xdr:sp macro="" textlink="">
        <xdr:nvSpPr>
          <xdr:cNvPr id="36" name="Horizontal Scroll 35">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17</xdr:col>
      <xdr:colOff>381000</xdr:colOff>
      <xdr:row>3</xdr:row>
      <xdr:rowOff>152400</xdr:rowOff>
    </xdr:to>
    <xdr:grpSp>
      <xdr:nvGrpSpPr>
        <xdr:cNvPr id="584571" name="Group 34"/>
        <xdr:cNvGrpSpPr>
          <a:grpSpLocks/>
        </xdr:cNvGrpSpPr>
      </xdr:nvGrpSpPr>
      <xdr:grpSpPr bwMode="auto">
        <a:xfrm>
          <a:off x="2143125" y="57150"/>
          <a:ext cx="9496425" cy="504825"/>
          <a:chOff x="2171700" y="0"/>
          <a:chExt cx="9496425" cy="507206"/>
        </a:xfrm>
      </xdr:grpSpPr>
      <xdr:sp macro="" textlink="">
        <xdr:nvSpPr>
          <xdr:cNvPr id="29" name="Right Arrow 28">
            <a:hlinkClick xmlns:r="http://schemas.openxmlformats.org/officeDocument/2006/relationships" r:id="rId1"/>
          </xdr:cNvPr>
          <xdr:cNvSpPr/>
        </xdr:nvSpPr>
        <xdr:spPr bwMode="auto">
          <a:xfrm>
            <a:off x="9344025" y="0"/>
            <a:ext cx="2324100" cy="507206"/>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0" name="Right Arrow 29">
            <a:hlinkClick xmlns:r="http://schemas.openxmlformats.org/officeDocument/2006/relationships" r:id="rId2"/>
          </xdr:cNvPr>
          <xdr:cNvSpPr/>
        </xdr:nvSpPr>
        <xdr:spPr bwMode="auto">
          <a:xfrm>
            <a:off x="7572375" y="0"/>
            <a:ext cx="22860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Resources Projects</a:t>
            </a:r>
          </a:p>
        </xdr:txBody>
      </xdr:sp>
      <xdr:sp macro="" textlink="">
        <xdr:nvSpPr>
          <xdr:cNvPr id="31" name="Right Arrow 30">
            <a:hlinkClick xmlns:r="http://schemas.openxmlformats.org/officeDocument/2006/relationships" r:id="rId3"/>
          </xdr:cNvPr>
          <xdr:cNvSpPr/>
        </xdr:nvSpPr>
        <xdr:spPr bwMode="auto">
          <a:xfrm>
            <a:off x="5619750" y="0"/>
            <a:ext cx="23241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32" name="Right Arrow 31">
            <a:hlinkClick xmlns:r="http://schemas.openxmlformats.org/officeDocument/2006/relationships" r:id="rId4"/>
          </xdr:cNvPr>
          <xdr:cNvSpPr/>
        </xdr:nvSpPr>
        <xdr:spPr bwMode="auto">
          <a:xfrm>
            <a:off x="4524375" y="0"/>
            <a:ext cx="1762125"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sp macro="" textlink="">
        <xdr:nvSpPr>
          <xdr:cNvPr id="33" name="Right Arrow 32">
            <a:hlinkClick xmlns:r="http://schemas.openxmlformats.org/officeDocument/2006/relationships" r:id="rId5"/>
          </xdr:cNvPr>
          <xdr:cNvSpPr/>
        </xdr:nvSpPr>
        <xdr:spPr bwMode="auto">
          <a:xfrm>
            <a:off x="2809875" y="0"/>
            <a:ext cx="2000250"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sp macro="" textlink="">
        <xdr:nvSpPr>
          <xdr:cNvPr id="34" name="Right Arrow 33">
            <a:hlinkClick xmlns:r="http://schemas.openxmlformats.org/officeDocument/2006/relationships" r:id="rId6"/>
          </xdr:cNvPr>
          <xdr:cNvSpPr/>
        </xdr:nvSpPr>
        <xdr:spPr bwMode="auto">
          <a:xfrm>
            <a:off x="2171700" y="0"/>
            <a:ext cx="146685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0</xdr:colOff>
      <xdr:row>1</xdr:row>
      <xdr:rowOff>57150</xdr:rowOff>
    </xdr:from>
    <xdr:to>
      <xdr:col>1</xdr:col>
      <xdr:colOff>1771650</xdr:colOff>
      <xdr:row>38</xdr:row>
      <xdr:rowOff>104775</xdr:rowOff>
    </xdr:to>
    <xdr:grpSp>
      <xdr:nvGrpSpPr>
        <xdr:cNvPr id="584572"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185738</xdr:colOff>
      <xdr:row>12</xdr:row>
      <xdr:rowOff>7144</xdr:rowOff>
    </xdr:from>
    <xdr:to>
      <xdr:col>6</xdr:col>
      <xdr:colOff>204788</xdr:colOff>
      <xdr:row>14</xdr:row>
      <xdr:rowOff>72676</xdr:rowOff>
    </xdr:to>
    <xdr:sp macro="" textlink="">
      <xdr:nvSpPr>
        <xdr:cNvPr id="18" name="Rectangle 17">
          <a:hlinkClick xmlns:r="http://schemas.openxmlformats.org/officeDocument/2006/relationships" r:id="rId1"/>
        </xdr:cNvPr>
        <xdr:cNvSpPr/>
      </xdr:nvSpPr>
      <xdr:spPr bwMode="auto">
        <a:xfrm>
          <a:off x="4126707" y="2352675"/>
          <a:ext cx="2197894" cy="494157"/>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185738</xdr:colOff>
      <xdr:row>8</xdr:row>
      <xdr:rowOff>16669</xdr:rowOff>
    </xdr:from>
    <xdr:to>
      <xdr:col>6</xdr:col>
      <xdr:colOff>204788</xdr:colOff>
      <xdr:row>11</xdr:row>
      <xdr:rowOff>15526</xdr:rowOff>
    </xdr:to>
    <xdr:sp macro="" textlink="">
      <xdr:nvSpPr>
        <xdr:cNvPr id="19" name="Rectangle 18">
          <a:hlinkClick xmlns:r="http://schemas.openxmlformats.org/officeDocument/2006/relationships" r:id="rId2"/>
        </xdr:cNvPr>
        <xdr:cNvSpPr/>
      </xdr:nvSpPr>
      <xdr:spPr bwMode="auto">
        <a:xfrm>
          <a:off x="4126707" y="1695450"/>
          <a:ext cx="2197894" cy="498920"/>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185738</xdr:colOff>
      <xdr:row>15</xdr:row>
      <xdr:rowOff>64294</xdr:rowOff>
    </xdr:from>
    <xdr:to>
      <xdr:col>6</xdr:col>
      <xdr:colOff>204788</xdr:colOff>
      <xdr:row>18</xdr:row>
      <xdr:rowOff>101251</xdr:rowOff>
    </xdr:to>
    <xdr:sp macro="" textlink="">
      <xdr:nvSpPr>
        <xdr:cNvPr id="22" name="Rectangle 21">
          <a:hlinkClick xmlns:r="http://schemas.openxmlformats.org/officeDocument/2006/relationships" r:id="rId3"/>
        </xdr:cNvPr>
        <xdr:cNvSpPr/>
      </xdr:nvSpPr>
      <xdr:spPr bwMode="auto">
        <a:xfrm>
          <a:off x="4126707" y="3005138"/>
          <a:ext cx="2197894" cy="537019"/>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311943</xdr:colOff>
      <xdr:row>7</xdr:row>
      <xdr:rowOff>235744</xdr:rowOff>
    </xdr:from>
    <xdr:to>
      <xdr:col>14</xdr:col>
      <xdr:colOff>245268</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321468</xdr:colOff>
      <xdr:row>11</xdr:row>
      <xdr:rowOff>130969</xdr:rowOff>
    </xdr:from>
    <xdr:to>
      <xdr:col>14</xdr:col>
      <xdr:colOff>254793</xdr:colOff>
      <xdr:row>14</xdr:row>
      <xdr:rowOff>102393</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330993</xdr:colOff>
      <xdr:row>15</xdr:row>
      <xdr:rowOff>35719</xdr:rowOff>
    </xdr:from>
    <xdr:to>
      <xdr:col>14</xdr:col>
      <xdr:colOff>264318</xdr:colOff>
      <xdr:row>18</xdr:row>
      <xdr:rowOff>121444</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587520" name="Group 28"/>
        <xdr:cNvGrpSpPr>
          <a:grpSpLocks/>
        </xdr:cNvGrpSpPr>
      </xdr:nvGrpSpPr>
      <xdr:grpSpPr bwMode="auto">
        <a:xfrm>
          <a:off x="292100" y="142875"/>
          <a:ext cx="1771650" cy="7439025"/>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597012" name="Group 61"/>
        <xdr:cNvGrpSpPr>
          <a:grpSpLocks/>
        </xdr:cNvGrpSpPr>
      </xdr:nvGrpSpPr>
      <xdr:grpSpPr bwMode="auto">
        <a:xfrm>
          <a:off x="114300" y="142875"/>
          <a:ext cx="1797050" cy="76930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579494" name="Group 22"/>
        <xdr:cNvGrpSpPr>
          <a:grpSpLocks/>
        </xdr:cNvGrpSpPr>
      </xdr:nvGrpSpPr>
      <xdr:grpSpPr bwMode="auto">
        <a:xfrm>
          <a:off x="234950" y="133350"/>
          <a:ext cx="1771650" cy="70199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580518" name="Group 22"/>
        <xdr:cNvGrpSpPr>
          <a:grpSpLocks/>
        </xdr:cNvGrpSpPr>
      </xdr:nvGrpSpPr>
      <xdr:grpSpPr bwMode="auto">
        <a:xfrm>
          <a:off x="133350" y="161925"/>
          <a:ext cx="1797050" cy="77628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318"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workbookViewId="0"/>
  </sheetViews>
  <sheetFormatPr baseColWidth="10" defaultColWidth="8.83203125" defaultRowHeight="13" x14ac:dyDescent="0"/>
  <cols>
    <col min="1" max="1" width="2.83203125" style="560" customWidth="1"/>
    <col min="2" max="2" width="29.33203125" style="66" customWidth="1"/>
    <col min="3" max="3" width="3" style="560" customWidth="1"/>
    <col min="4" max="6" width="9.1640625" style="560" customWidth="1"/>
    <col min="7" max="13" width="8.83203125" style="560"/>
    <col min="14" max="14" width="3" style="560" customWidth="1"/>
    <col min="15" max="16384" width="8.832031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78" t="s">
        <v>1429</v>
      </c>
      <c r="E6" s="1178"/>
      <c r="F6" s="1178"/>
      <c r="G6" s="1178"/>
      <c r="H6" s="1178"/>
      <c r="I6" s="1178"/>
      <c r="J6" s="1178"/>
      <c r="K6" s="1178"/>
      <c r="L6" s="1178"/>
      <c r="M6" s="1178"/>
      <c r="N6" s="569"/>
    </row>
    <row r="7" spans="2:18" ht="167.25" customHeight="1">
      <c r="B7" s="129"/>
      <c r="C7" s="1188"/>
      <c r="D7" s="1179" t="s">
        <v>598</v>
      </c>
      <c r="E7" s="1179"/>
      <c r="F7" s="1179"/>
      <c r="G7" s="1179"/>
      <c r="H7" s="1179"/>
      <c r="I7" s="1179"/>
      <c r="J7" s="1179"/>
      <c r="K7" s="1179"/>
      <c r="L7" s="1179"/>
      <c r="M7" s="1179"/>
      <c r="N7" s="569"/>
      <c r="R7" s="56"/>
    </row>
    <row r="8" spans="2:18" ht="14.25" customHeight="1" thickBot="1">
      <c r="B8" s="62"/>
      <c r="C8" s="1188"/>
      <c r="D8" s="570"/>
      <c r="E8" s="571"/>
      <c r="F8" s="558"/>
      <c r="G8" s="558"/>
      <c r="H8" s="558"/>
      <c r="I8" s="558"/>
      <c r="J8" s="558"/>
      <c r="K8" s="558"/>
      <c r="L8" s="558"/>
      <c r="M8" s="558"/>
      <c r="N8" s="569"/>
    </row>
    <row r="9" spans="2:18" ht="26.25" customHeight="1" thickBot="1">
      <c r="B9" s="62"/>
      <c r="C9" s="1188"/>
      <c r="D9" s="1180" t="s">
        <v>0</v>
      </c>
      <c r="E9" s="1181"/>
      <c r="F9" s="1181"/>
      <c r="G9" s="1181"/>
      <c r="H9" s="1181"/>
      <c r="I9" s="1181"/>
      <c r="J9" s="1181"/>
      <c r="K9" s="1181"/>
      <c r="L9" s="1181"/>
      <c r="M9" s="1182"/>
      <c r="N9" s="569"/>
    </row>
    <row r="10" spans="2:18" ht="26.25" customHeight="1">
      <c r="B10" s="62"/>
      <c r="C10" s="1188"/>
      <c r="D10" s="1183" t="s">
        <v>1458</v>
      </c>
      <c r="E10" s="1184"/>
      <c r="F10" s="1184"/>
      <c r="G10" s="1184"/>
      <c r="H10" s="1184"/>
      <c r="I10" s="1184"/>
      <c r="J10" s="1184"/>
      <c r="K10" s="1184"/>
      <c r="L10" s="1184"/>
      <c r="M10" s="1185"/>
      <c r="N10" s="569"/>
    </row>
    <row r="11" spans="2:18" ht="26.25" customHeight="1">
      <c r="B11" s="129"/>
      <c r="C11" s="1188"/>
      <c r="D11" s="1176" t="s">
        <v>486</v>
      </c>
      <c r="E11" s="1177"/>
      <c r="F11" s="1177"/>
      <c r="G11" s="1177"/>
      <c r="H11" s="1177"/>
      <c r="I11" s="1177"/>
      <c r="J11" s="572"/>
      <c r="K11" s="572"/>
      <c r="L11" s="572"/>
      <c r="M11" s="573"/>
      <c r="N11" s="569"/>
    </row>
    <row r="12" spans="2:18" ht="26.25" customHeight="1">
      <c r="B12" s="129"/>
      <c r="C12" s="1188"/>
      <c r="D12" s="1176" t="s">
        <v>608</v>
      </c>
      <c r="E12" s="1177"/>
      <c r="F12" s="1177"/>
      <c r="G12" s="1177"/>
      <c r="H12" s="1177"/>
      <c r="I12" s="1177"/>
      <c r="J12" s="572"/>
      <c r="K12" s="572"/>
      <c r="L12" s="572"/>
      <c r="M12" s="573"/>
      <c r="N12" s="569"/>
    </row>
    <row r="13" spans="2:18" ht="26.25" customHeight="1">
      <c r="B13" s="62"/>
      <c r="C13" s="1188"/>
      <c r="D13" s="1176" t="s">
        <v>1459</v>
      </c>
      <c r="E13" s="1177"/>
      <c r="F13" s="1177"/>
      <c r="G13" s="1177"/>
      <c r="H13" s="1177"/>
      <c r="I13" s="1177"/>
      <c r="J13" s="572"/>
      <c r="K13" s="572"/>
      <c r="L13" s="572"/>
      <c r="M13" s="573"/>
      <c r="N13" s="569"/>
    </row>
    <row r="14" spans="2:18" ht="26.25" customHeight="1">
      <c r="B14" s="129"/>
      <c r="C14" s="1188"/>
      <c r="D14" s="1176" t="s">
        <v>596</v>
      </c>
      <c r="E14" s="1177"/>
      <c r="F14" s="1177"/>
      <c r="G14" s="1177"/>
      <c r="H14" s="1177"/>
      <c r="I14" s="1177"/>
      <c r="J14" s="572"/>
      <c r="K14" s="572"/>
      <c r="L14" s="572"/>
      <c r="M14" s="573"/>
      <c r="N14" s="569"/>
    </row>
    <row r="15" spans="2:18" ht="26.25" customHeight="1">
      <c r="B15" s="129"/>
      <c r="C15" s="1188"/>
      <c r="D15" s="1176" t="s">
        <v>1460</v>
      </c>
      <c r="E15" s="1177"/>
      <c r="F15" s="1177"/>
      <c r="G15" s="1177"/>
      <c r="H15" s="1177"/>
      <c r="I15" s="1177"/>
      <c r="J15" s="572"/>
      <c r="K15" s="572"/>
      <c r="L15" s="572"/>
      <c r="M15" s="573"/>
      <c r="N15" s="569"/>
    </row>
    <row r="16" spans="2:18" ht="26.25" customHeight="1">
      <c r="B16" s="129"/>
      <c r="C16" s="1188"/>
      <c r="D16" s="978" t="s">
        <v>649</v>
      </c>
      <c r="E16" s="979"/>
      <c r="F16" s="979"/>
      <c r="G16" s="979"/>
      <c r="H16" s="979"/>
      <c r="I16" s="979"/>
      <c r="J16" s="572"/>
      <c r="K16" s="572"/>
      <c r="L16" s="572"/>
      <c r="M16" s="573"/>
      <c r="N16" s="569"/>
    </row>
    <row r="17" spans="2:14" ht="26.25" customHeight="1">
      <c r="B17" s="62"/>
      <c r="C17" s="1188"/>
      <c r="D17" s="1176" t="s">
        <v>654</v>
      </c>
      <c r="E17" s="1177"/>
      <c r="F17" s="1177"/>
      <c r="G17" s="1177"/>
      <c r="H17" s="1177"/>
      <c r="I17" s="1177"/>
      <c r="J17" s="572"/>
      <c r="K17" s="572"/>
      <c r="L17" s="572"/>
      <c r="M17" s="573"/>
      <c r="N17" s="569"/>
    </row>
    <row r="18" spans="2:14" ht="26.25" customHeight="1">
      <c r="B18" s="62"/>
      <c r="C18" s="1188"/>
      <c r="D18" s="1176" t="s">
        <v>656</v>
      </c>
      <c r="E18" s="1177"/>
      <c r="F18" s="1177"/>
      <c r="G18" s="1177"/>
      <c r="H18" s="1177"/>
      <c r="I18" s="1177"/>
      <c r="J18" s="572"/>
      <c r="K18" s="572"/>
      <c r="L18" s="572"/>
      <c r="M18" s="573"/>
      <c r="N18" s="569"/>
    </row>
    <row r="19" spans="2:14" ht="26.25" customHeight="1" thickBot="1">
      <c r="B19" s="62"/>
      <c r="C19" s="1188"/>
      <c r="D19" s="1186" t="s">
        <v>657</v>
      </c>
      <c r="E19" s="1187"/>
      <c r="F19" s="1187"/>
      <c r="G19" s="1187"/>
      <c r="H19" s="1187"/>
      <c r="I19" s="1187"/>
      <c r="J19" s="574"/>
      <c r="K19" s="574"/>
      <c r="L19" s="574"/>
      <c r="M19" s="575"/>
      <c r="N19" s="569"/>
    </row>
    <row r="20" spans="2:14" ht="14.25" customHeight="1">
      <c r="B20" s="62"/>
      <c r="C20" s="1188"/>
      <c r="D20" s="570"/>
      <c r="E20" s="571"/>
      <c r="F20" s="558"/>
      <c r="G20" s="558"/>
      <c r="H20" s="558"/>
      <c r="I20" s="558"/>
      <c r="J20" s="558"/>
      <c r="K20" s="558"/>
      <c r="L20" s="558"/>
      <c r="M20" s="558"/>
      <c r="N20" s="569"/>
    </row>
    <row r="21" spans="2:14" ht="49.5" customHeight="1">
      <c r="B21" s="62"/>
      <c r="C21" s="1188"/>
      <c r="D21" s="558"/>
      <c r="E21" s="558"/>
      <c r="F21" s="558"/>
      <c r="G21" s="558"/>
      <c r="H21" s="558"/>
      <c r="I21" s="558"/>
      <c r="J21" s="558"/>
      <c r="K21" s="558"/>
      <c r="L21" s="558"/>
      <c r="M21" s="558"/>
      <c r="N21" s="569"/>
    </row>
    <row r="22" spans="2:14" ht="17">
      <c r="B22" s="62"/>
      <c r="C22" s="1188"/>
      <c r="D22" s="570"/>
      <c r="E22" s="576"/>
      <c r="F22" s="558"/>
      <c r="G22" s="558"/>
      <c r="H22" s="558"/>
      <c r="I22" s="558"/>
      <c r="J22" s="558"/>
      <c r="K22" s="558"/>
      <c r="L22" s="558"/>
      <c r="M22" s="558"/>
      <c r="N22" s="569"/>
    </row>
    <row r="23" spans="2:14" ht="21.75" customHeight="1" thickBot="1">
      <c r="B23" s="62"/>
      <c r="C23" s="1189"/>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75"/>
      <c r="D35" s="581"/>
      <c r="E35" s="105"/>
      <c r="F35" s="558"/>
    </row>
    <row r="36" spans="2:6" ht="19.5" customHeight="1">
      <c r="B36" s="62"/>
      <c r="C36" s="1175"/>
      <c r="D36" s="581"/>
      <c r="E36" s="582"/>
      <c r="F36" s="558"/>
    </row>
    <row r="37" spans="2:6" ht="14.25" customHeight="1">
      <c r="B37" s="62"/>
      <c r="C37" s="1175"/>
      <c r="D37" s="581"/>
      <c r="E37" s="582"/>
      <c r="F37" s="558"/>
    </row>
    <row r="38" spans="2:6" ht="12" customHeight="1">
      <c r="B38" s="62"/>
      <c r="C38" s="1175"/>
      <c r="D38" s="581"/>
      <c r="E38" s="583"/>
      <c r="F38" s="558"/>
    </row>
    <row r="39" spans="2:6" ht="0.75" hidden="1" customHeight="1">
      <c r="B39" s="62"/>
      <c r="C39" s="1175"/>
      <c r="D39" s="581"/>
      <c r="E39" s="583"/>
      <c r="F39" s="558"/>
    </row>
    <row r="40" spans="2:6" ht="14.25" hidden="1" customHeight="1">
      <c r="B40" s="62"/>
      <c r="C40" s="1175"/>
      <c r="D40" s="581"/>
      <c r="E40" s="583"/>
      <c r="F40" s="558"/>
    </row>
    <row r="41" spans="2:6" ht="14.25" customHeight="1">
      <c r="B41" s="62"/>
      <c r="C41" s="1175"/>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3491" r:id="rId3" name="Check Box 3">
              <controlPr defaultSize="0" autoFill="0" autoLine="0" autoPict="0">
                <anchor moveWithCells="1">
                  <from>
                    <xdr:col>12</xdr:col>
                    <xdr:colOff>279400</xdr:colOff>
                    <xdr:row>10</xdr:row>
                    <xdr:rowOff>63500</xdr:rowOff>
                  </from>
                  <to>
                    <xdr:col>12</xdr:col>
                    <xdr:colOff>685800</xdr:colOff>
                    <xdr:row>10</xdr:row>
                    <xdr:rowOff>406400</xdr:rowOff>
                  </to>
                </anchor>
              </controlPr>
            </control>
          </mc:Choice>
          <mc:Fallback/>
        </mc:AlternateContent>
        <mc:AlternateContent xmlns:mc="http://schemas.openxmlformats.org/markup-compatibility/2006">
          <mc:Choice Requires="x14">
            <control shapeId="63492" r:id="rId4" name="Check Box 4">
              <controlPr defaultSize="0" autoFill="0" autoLine="0" autoPict="0">
                <anchor moveWithCells="1">
                  <from>
                    <xdr:col>12</xdr:col>
                    <xdr:colOff>279400</xdr:colOff>
                    <xdr:row>11</xdr:row>
                    <xdr:rowOff>50800</xdr:rowOff>
                  </from>
                  <to>
                    <xdr:col>12</xdr:col>
                    <xdr:colOff>685800</xdr:colOff>
                    <xdr:row>11</xdr:row>
                    <xdr:rowOff>393700</xdr:rowOff>
                  </to>
                </anchor>
              </controlPr>
            </control>
          </mc:Choice>
          <mc:Fallback/>
        </mc:AlternateContent>
        <mc:AlternateContent xmlns:mc="http://schemas.openxmlformats.org/markup-compatibility/2006">
          <mc:Choice Requires="x14">
            <control shapeId="63493" r:id="rId5" name="Check Box 5">
              <controlPr defaultSize="0" autoFill="0" autoLine="0" autoPict="0">
                <anchor moveWithCells="1">
                  <from>
                    <xdr:col>12</xdr:col>
                    <xdr:colOff>279400</xdr:colOff>
                    <xdr:row>13</xdr:row>
                    <xdr:rowOff>50800</xdr:rowOff>
                  </from>
                  <to>
                    <xdr:col>12</xdr:col>
                    <xdr:colOff>685800</xdr:colOff>
                    <xdr:row>13</xdr:row>
                    <xdr:rowOff>393700</xdr:rowOff>
                  </to>
                </anchor>
              </controlPr>
            </control>
          </mc:Choice>
          <mc:Fallback/>
        </mc:AlternateContent>
        <mc:AlternateContent xmlns:mc="http://schemas.openxmlformats.org/markup-compatibility/2006">
          <mc:Choice Requires="x14">
            <control shapeId="63494" r:id="rId6" name="Check Box 6">
              <controlPr defaultSize="0" autoFill="0" autoLine="0" autoPict="0">
                <anchor moveWithCells="1">
                  <from>
                    <xdr:col>12</xdr:col>
                    <xdr:colOff>279400</xdr:colOff>
                    <xdr:row>14</xdr:row>
                    <xdr:rowOff>38100</xdr:rowOff>
                  </from>
                  <to>
                    <xdr:col>12</xdr:col>
                    <xdr:colOff>685800</xdr:colOff>
                    <xdr:row>14</xdr:row>
                    <xdr:rowOff>381000</xdr:rowOff>
                  </to>
                </anchor>
              </controlPr>
            </control>
          </mc:Choice>
          <mc:Fallback/>
        </mc:AlternateContent>
        <mc:AlternateContent xmlns:mc="http://schemas.openxmlformats.org/markup-compatibility/2006">
          <mc:Choice Requires="x14">
            <control shapeId="63495" r:id="rId7" name="Check Box 7">
              <controlPr defaultSize="0" autoFill="0" autoLine="0" autoPict="0">
                <anchor moveWithCells="1">
                  <from>
                    <xdr:col>12</xdr:col>
                    <xdr:colOff>279400</xdr:colOff>
                    <xdr:row>16</xdr:row>
                    <xdr:rowOff>50800</xdr:rowOff>
                  </from>
                  <to>
                    <xdr:col>12</xdr:col>
                    <xdr:colOff>685800</xdr:colOff>
                    <xdr:row>16</xdr:row>
                    <xdr:rowOff>393700</xdr:rowOff>
                  </to>
                </anchor>
              </controlPr>
            </control>
          </mc:Choice>
          <mc:Fallback/>
        </mc:AlternateContent>
        <mc:AlternateContent xmlns:mc="http://schemas.openxmlformats.org/markup-compatibility/2006">
          <mc:Choice Requires="x14">
            <control shapeId="63496" r:id="rId8" name="Check Box 8">
              <controlPr defaultSize="0" autoFill="0" autoLine="0" autoPict="0">
                <anchor moveWithCells="1">
                  <from>
                    <xdr:col>12</xdr:col>
                    <xdr:colOff>279400</xdr:colOff>
                    <xdr:row>17</xdr:row>
                    <xdr:rowOff>63500</xdr:rowOff>
                  </from>
                  <to>
                    <xdr:col>12</xdr:col>
                    <xdr:colOff>685800</xdr:colOff>
                    <xdr:row>17</xdr:row>
                    <xdr:rowOff>406400</xdr:rowOff>
                  </to>
                </anchor>
              </controlPr>
            </control>
          </mc:Choice>
          <mc:Fallback/>
        </mc:AlternateContent>
        <mc:AlternateContent xmlns:mc="http://schemas.openxmlformats.org/markup-compatibility/2006">
          <mc:Choice Requires="x14">
            <control shapeId="63497" r:id="rId9" name="Check Box 9">
              <controlPr defaultSize="0" autoFill="0" autoLine="0" autoPict="0">
                <anchor moveWithCells="1">
                  <from>
                    <xdr:col>12</xdr:col>
                    <xdr:colOff>279400</xdr:colOff>
                    <xdr:row>18</xdr:row>
                    <xdr:rowOff>38100</xdr:rowOff>
                  </from>
                  <to>
                    <xdr:col>12</xdr:col>
                    <xdr:colOff>685800</xdr:colOff>
                    <xdr:row>18</xdr:row>
                    <xdr:rowOff>381000</xdr:rowOff>
                  </to>
                </anchor>
              </controlPr>
            </control>
          </mc:Choice>
          <mc:Fallback/>
        </mc:AlternateContent>
        <mc:AlternateContent xmlns:mc="http://schemas.openxmlformats.org/markup-compatibility/2006">
          <mc:Choice Requires="x14">
            <control shapeId="63498" r:id="rId10" name="Check Box 10">
              <controlPr defaultSize="0" autoFill="0" autoLine="0" autoPict="0">
                <anchor moveWithCells="1">
                  <from>
                    <xdr:col>12</xdr:col>
                    <xdr:colOff>279400</xdr:colOff>
                    <xdr:row>12</xdr:row>
                    <xdr:rowOff>88900</xdr:rowOff>
                  </from>
                  <to>
                    <xdr:col>12</xdr:col>
                    <xdr:colOff>685800</xdr:colOff>
                    <xdr:row>12</xdr:row>
                    <xdr:rowOff>431800</xdr:rowOff>
                  </to>
                </anchor>
              </controlPr>
            </control>
          </mc:Choice>
          <mc:Fallback/>
        </mc:AlternateContent>
        <mc:AlternateContent xmlns:mc="http://schemas.openxmlformats.org/markup-compatibility/2006">
          <mc:Choice Requires="x14">
            <control shapeId="63499" r:id="rId11" name="Check Box 11">
              <controlPr defaultSize="0" autoFill="0" autoLine="0" autoPict="0">
                <anchor moveWithCells="1">
                  <from>
                    <xdr:col>12</xdr:col>
                    <xdr:colOff>279400</xdr:colOff>
                    <xdr:row>15</xdr:row>
                    <xdr:rowOff>38100</xdr:rowOff>
                  </from>
                  <to>
                    <xdr:col>12</xdr:col>
                    <xdr:colOff>685800</xdr:colOff>
                    <xdr:row>15</xdr:row>
                    <xdr:rowOff>381000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tint="0.39997558519241921"/>
  </sheetPr>
  <dimension ref="C1:N30"/>
  <sheetViews>
    <sheetView tabSelected="1" zoomScaleSheetLayoutView="93" workbookViewId="0"/>
  </sheetViews>
  <sheetFormatPr baseColWidth="10" defaultColWidth="8.83203125" defaultRowHeight="12" x14ac:dyDescent="0"/>
  <cols>
    <col min="1" max="1" width="2.83203125" style="20" customWidth="1"/>
    <col min="2" max="2" width="31.1640625" style="20" customWidth="1"/>
    <col min="3" max="14" width="7" style="20" customWidth="1"/>
    <col min="15" max="18" width="8.6640625" style="20" customWidth="1"/>
    <col min="19" max="16384" width="8.83203125" style="20"/>
  </cols>
  <sheetData>
    <row r="1" spans="3:14" ht="10.5" customHeight="1" thickBot="1"/>
    <row r="2" spans="3:14" ht="28.5" customHeight="1" thickBot="1">
      <c r="C2" s="1180" t="s">
        <v>1430</v>
      </c>
      <c r="D2" s="1181"/>
      <c r="E2" s="1181"/>
      <c r="F2" s="1181"/>
      <c r="G2" s="1181"/>
      <c r="H2" s="1181"/>
      <c r="I2" s="1181"/>
      <c r="J2" s="1181"/>
      <c r="K2" s="1181"/>
      <c r="L2" s="1181"/>
      <c r="M2" s="1181"/>
      <c r="N2" s="1182"/>
    </row>
    <row r="3" spans="3:14" ht="13" thickBot="1">
      <c r="C3" s="346"/>
      <c r="D3" s="90"/>
      <c r="E3" s="90"/>
      <c r="F3" s="90"/>
      <c r="G3" s="90"/>
      <c r="H3" s="90"/>
      <c r="I3" s="90"/>
      <c r="J3" s="90"/>
      <c r="K3" s="90"/>
      <c r="L3" s="90"/>
      <c r="M3" s="90"/>
      <c r="N3" s="96"/>
    </row>
    <row r="4" spans="3:14" ht="17.25" customHeight="1">
      <c r="C4" s="1139"/>
      <c r="D4" s="1140"/>
      <c r="E4" s="1141"/>
      <c r="F4" s="1141"/>
      <c r="G4" s="1204" t="s">
        <v>371</v>
      </c>
      <c r="H4" s="1204"/>
      <c r="I4" s="1204"/>
      <c r="J4" s="1204"/>
      <c r="K4" s="1204"/>
      <c r="L4" s="1204"/>
      <c r="M4" s="1205"/>
      <c r="N4" s="1142"/>
    </row>
    <row r="5" spans="3:14" ht="50.25" customHeight="1">
      <c r="C5" s="346"/>
      <c r="D5" s="1143"/>
      <c r="E5" s="1190" t="s">
        <v>373</v>
      </c>
      <c r="F5" s="1191"/>
      <c r="G5" s="1201" t="s">
        <v>1868</v>
      </c>
      <c r="H5" s="1202"/>
      <c r="I5" s="1202"/>
      <c r="J5" s="1202"/>
      <c r="K5" s="1202"/>
      <c r="L5" s="1202"/>
      <c r="M5" s="1203"/>
      <c r="N5" s="96"/>
    </row>
    <row r="6" spans="3:14" ht="50.25" customHeight="1">
      <c r="C6" s="346"/>
      <c r="D6" s="901"/>
      <c r="E6" s="1206" t="s">
        <v>377</v>
      </c>
      <c r="F6" s="1207"/>
      <c r="G6" s="1210" t="s">
        <v>1461</v>
      </c>
      <c r="H6" s="1211"/>
      <c r="I6" s="1211"/>
      <c r="J6" s="1211"/>
      <c r="K6" s="1211"/>
      <c r="L6" s="1211"/>
      <c r="M6" s="1212"/>
      <c r="N6" s="96"/>
    </row>
    <row r="7" spans="3:14" ht="50.25" customHeight="1">
      <c r="C7" s="346"/>
      <c r="D7" s="901"/>
      <c r="E7" s="1208" t="s">
        <v>372</v>
      </c>
      <c r="F7" s="1209"/>
      <c r="G7" s="1210" t="s">
        <v>1462</v>
      </c>
      <c r="H7" s="1211"/>
      <c r="I7" s="1211"/>
      <c r="J7" s="1211"/>
      <c r="K7" s="1211"/>
      <c r="L7" s="1211"/>
      <c r="M7" s="1212"/>
      <c r="N7" s="96"/>
    </row>
    <row r="8" spans="3:14" ht="14" thickBot="1">
      <c r="C8" s="346"/>
      <c r="D8" s="1144"/>
      <c r="E8" s="61"/>
      <c r="F8" s="61"/>
      <c r="G8" s="61"/>
      <c r="H8" s="61"/>
      <c r="I8" s="61"/>
      <c r="J8" s="61"/>
      <c r="K8" s="61"/>
      <c r="L8" s="61"/>
      <c r="M8" s="1145"/>
      <c r="N8" s="96"/>
    </row>
    <row r="9" spans="3:14" ht="14" thickBot="1">
      <c r="C9" s="346"/>
      <c r="D9" s="59"/>
      <c r="E9" s="59"/>
      <c r="F9" s="59"/>
      <c r="G9" s="59"/>
      <c r="H9" s="59"/>
      <c r="I9" s="59"/>
      <c r="J9" s="59"/>
      <c r="K9" s="59"/>
      <c r="L9" s="59"/>
      <c r="M9" s="59"/>
      <c r="N9" s="96"/>
    </row>
    <row r="10" spans="3:14" ht="15.75" customHeight="1">
      <c r="C10" s="346"/>
      <c r="D10" s="1192" t="s">
        <v>647</v>
      </c>
      <c r="E10" s="1213"/>
      <c r="F10" s="1213"/>
      <c r="G10" s="1213"/>
      <c r="H10" s="1213"/>
      <c r="I10" s="1213"/>
      <c r="J10" s="1213"/>
      <c r="K10" s="1213"/>
      <c r="L10" s="1213"/>
      <c r="M10" s="1214"/>
      <c r="N10" s="96"/>
    </row>
    <row r="11" spans="3:14" ht="15" customHeight="1">
      <c r="C11" s="346"/>
      <c r="D11" s="1215"/>
      <c r="E11" s="1216"/>
      <c r="F11" s="1216"/>
      <c r="G11" s="1216"/>
      <c r="H11" s="1216"/>
      <c r="I11" s="1216"/>
      <c r="J11" s="1216"/>
      <c r="K11" s="1216"/>
      <c r="L11" s="1216"/>
      <c r="M11" s="1217"/>
      <c r="N11" s="96"/>
    </row>
    <row r="12" spans="3:14" ht="41.25" customHeight="1" thickBot="1">
      <c r="C12" s="346"/>
      <c r="D12" s="1218"/>
      <c r="E12" s="1219"/>
      <c r="F12" s="1219"/>
      <c r="G12" s="1219"/>
      <c r="H12" s="1219"/>
      <c r="I12" s="1219"/>
      <c r="J12" s="1219"/>
      <c r="K12" s="1219"/>
      <c r="L12" s="1219"/>
      <c r="M12" s="1220"/>
      <c r="N12" s="96"/>
    </row>
    <row r="13" spans="3:14" ht="14" thickBot="1">
      <c r="C13" s="346"/>
      <c r="D13" s="59"/>
      <c r="E13" s="59"/>
      <c r="F13" s="59"/>
      <c r="G13" s="59"/>
      <c r="H13" s="59"/>
      <c r="I13" s="59"/>
      <c r="J13" s="59"/>
      <c r="K13" s="59"/>
      <c r="L13" s="59"/>
      <c r="M13" s="59"/>
      <c r="N13" s="96"/>
    </row>
    <row r="14" spans="3:14" ht="9" customHeight="1">
      <c r="C14" s="346"/>
      <c r="D14" s="1192" t="s">
        <v>648</v>
      </c>
      <c r="E14" s="1193"/>
      <c r="F14" s="1193"/>
      <c r="G14" s="1193"/>
      <c r="H14" s="1193"/>
      <c r="I14" s="1193"/>
      <c r="J14" s="1193"/>
      <c r="K14" s="1193"/>
      <c r="L14" s="1193"/>
      <c r="M14" s="1194"/>
      <c r="N14" s="96"/>
    </row>
    <row r="15" spans="3:14" ht="15" customHeight="1">
      <c r="C15" s="346"/>
      <c r="D15" s="1195"/>
      <c r="E15" s="1196"/>
      <c r="F15" s="1196"/>
      <c r="G15" s="1196"/>
      <c r="H15" s="1196"/>
      <c r="I15" s="1196"/>
      <c r="J15" s="1196"/>
      <c r="K15" s="1196"/>
      <c r="L15" s="1196"/>
      <c r="M15" s="1197"/>
      <c r="N15" s="96"/>
    </row>
    <row r="16" spans="3:14" ht="15" customHeight="1">
      <c r="C16" s="346"/>
      <c r="D16" s="1195"/>
      <c r="E16" s="1196"/>
      <c r="F16" s="1196"/>
      <c r="G16" s="1196"/>
      <c r="H16" s="1196"/>
      <c r="I16" s="1196"/>
      <c r="J16" s="1196"/>
      <c r="K16" s="1196"/>
      <c r="L16" s="1196"/>
      <c r="M16" s="1197"/>
      <c r="N16" s="96"/>
    </row>
    <row r="17" spans="3:14" ht="15" customHeight="1">
      <c r="C17" s="346"/>
      <c r="D17" s="1195"/>
      <c r="E17" s="1196"/>
      <c r="F17" s="1196"/>
      <c r="G17" s="1196"/>
      <c r="H17" s="1196"/>
      <c r="I17" s="1196"/>
      <c r="J17" s="1196"/>
      <c r="K17" s="1196"/>
      <c r="L17" s="1196"/>
      <c r="M17" s="1197"/>
      <c r="N17" s="96"/>
    </row>
    <row r="18" spans="3:14" ht="5.25" customHeight="1" thickBot="1">
      <c r="C18" s="346"/>
      <c r="D18" s="1198"/>
      <c r="E18" s="1199"/>
      <c r="F18" s="1199"/>
      <c r="G18" s="1199"/>
      <c r="H18" s="1199"/>
      <c r="I18" s="1199"/>
      <c r="J18" s="1199"/>
      <c r="K18" s="1199"/>
      <c r="L18" s="1199"/>
      <c r="M18" s="1200"/>
      <c r="N18" s="96"/>
    </row>
    <row r="19" spans="3:14" ht="14" thickBot="1">
      <c r="C19" s="346"/>
      <c r="D19" s="59"/>
      <c r="E19" s="59"/>
      <c r="F19" s="59"/>
      <c r="G19" s="59"/>
      <c r="H19" s="59"/>
      <c r="I19" s="59"/>
      <c r="J19" s="59"/>
      <c r="K19" s="59"/>
      <c r="L19" s="59"/>
      <c r="M19" s="59"/>
      <c r="N19" s="96"/>
    </row>
    <row r="20" spans="3:14" ht="15" customHeight="1">
      <c r="C20" s="346"/>
      <c r="D20" s="1221" t="s">
        <v>1463</v>
      </c>
      <c r="E20" s="1193"/>
      <c r="F20" s="1193"/>
      <c r="G20" s="1193"/>
      <c r="H20" s="1193"/>
      <c r="I20" s="1193"/>
      <c r="J20" s="1193"/>
      <c r="K20" s="1193"/>
      <c r="L20" s="1193"/>
      <c r="M20" s="1194"/>
      <c r="N20" s="96"/>
    </row>
    <row r="21" spans="3:14" ht="15" customHeight="1">
      <c r="C21" s="346"/>
      <c r="D21" s="1195"/>
      <c r="E21" s="1196"/>
      <c r="F21" s="1196"/>
      <c r="G21" s="1196"/>
      <c r="H21" s="1196"/>
      <c r="I21" s="1196"/>
      <c r="J21" s="1196"/>
      <c r="K21" s="1196"/>
      <c r="L21" s="1196"/>
      <c r="M21" s="1197"/>
      <c r="N21" s="96"/>
    </row>
    <row r="22" spans="3:14" ht="15" customHeight="1">
      <c r="C22" s="346"/>
      <c r="D22" s="1195"/>
      <c r="E22" s="1196"/>
      <c r="F22" s="1196"/>
      <c r="G22" s="1196"/>
      <c r="H22" s="1196"/>
      <c r="I22" s="1196"/>
      <c r="J22" s="1196"/>
      <c r="K22" s="1196"/>
      <c r="L22" s="1196"/>
      <c r="M22" s="1197"/>
      <c r="N22" s="96"/>
    </row>
    <row r="23" spans="3:14" ht="40.5" customHeight="1" thickBot="1">
      <c r="C23" s="346"/>
      <c r="D23" s="1198"/>
      <c r="E23" s="1199"/>
      <c r="F23" s="1199"/>
      <c r="G23" s="1199"/>
      <c r="H23" s="1199"/>
      <c r="I23" s="1199"/>
      <c r="J23" s="1199"/>
      <c r="K23" s="1199"/>
      <c r="L23" s="1199"/>
      <c r="M23" s="1200"/>
      <c r="N23" s="96"/>
    </row>
    <row r="24" spans="3:14" ht="14" thickBot="1">
      <c r="C24" s="346"/>
      <c r="D24" s="59"/>
      <c r="E24" s="59"/>
      <c r="F24" s="59"/>
      <c r="G24" s="59"/>
      <c r="H24" s="59"/>
      <c r="I24" s="59"/>
      <c r="J24" s="59"/>
      <c r="K24" s="59"/>
      <c r="L24" s="59"/>
      <c r="M24" s="59"/>
      <c r="N24" s="96"/>
    </row>
    <row r="25" spans="3:14" ht="15" customHeight="1">
      <c r="C25" s="346"/>
      <c r="D25" s="1192" t="s">
        <v>1464</v>
      </c>
      <c r="E25" s="1193"/>
      <c r="F25" s="1193"/>
      <c r="G25" s="1193"/>
      <c r="H25" s="1193"/>
      <c r="I25" s="1193"/>
      <c r="J25" s="1193"/>
      <c r="K25" s="1193"/>
      <c r="L25" s="1193"/>
      <c r="M25" s="1194"/>
      <c r="N25" s="96"/>
    </row>
    <row r="26" spans="3:14" ht="15" customHeight="1">
      <c r="C26" s="346"/>
      <c r="D26" s="1195"/>
      <c r="E26" s="1196"/>
      <c r="F26" s="1196"/>
      <c r="G26" s="1196"/>
      <c r="H26" s="1196"/>
      <c r="I26" s="1196"/>
      <c r="J26" s="1196"/>
      <c r="K26" s="1196"/>
      <c r="L26" s="1196"/>
      <c r="M26" s="1197"/>
      <c r="N26" s="96"/>
    </row>
    <row r="27" spans="3:14" ht="15" customHeight="1">
      <c r="C27" s="346"/>
      <c r="D27" s="1195"/>
      <c r="E27" s="1196"/>
      <c r="F27" s="1196"/>
      <c r="G27" s="1196"/>
      <c r="H27" s="1196"/>
      <c r="I27" s="1196"/>
      <c r="J27" s="1196"/>
      <c r="K27" s="1196"/>
      <c r="L27" s="1196"/>
      <c r="M27" s="1197"/>
      <c r="N27" s="96"/>
    </row>
    <row r="28" spans="3:14" ht="42.75" customHeight="1" thickBot="1">
      <c r="C28" s="346"/>
      <c r="D28" s="1198"/>
      <c r="E28" s="1199"/>
      <c r="F28" s="1199"/>
      <c r="G28" s="1199"/>
      <c r="H28" s="1199"/>
      <c r="I28" s="1199"/>
      <c r="J28" s="1199"/>
      <c r="K28" s="1199"/>
      <c r="L28" s="1199"/>
      <c r="M28" s="1200"/>
      <c r="N28" s="96"/>
    </row>
    <row r="29" spans="3:14" ht="15">
      <c r="C29" s="346"/>
      <c r="D29" s="1146"/>
      <c r="E29" s="1146"/>
      <c r="F29" s="1146"/>
      <c r="G29" s="1146"/>
      <c r="H29" s="1146"/>
      <c r="I29" s="1146"/>
      <c r="J29" s="1146"/>
      <c r="K29" s="1146"/>
      <c r="L29" s="1146"/>
      <c r="M29" s="1146"/>
      <c r="N29" s="96"/>
    </row>
    <row r="30" spans="3:14" ht="16" thickBot="1">
      <c r="C30" s="345"/>
      <c r="D30" s="1147"/>
      <c r="E30" s="1147"/>
      <c r="F30" s="1147"/>
      <c r="G30" s="1147"/>
      <c r="H30" s="1147"/>
      <c r="I30" s="1147"/>
      <c r="J30" s="1147"/>
      <c r="K30" s="1147"/>
      <c r="L30" s="1147"/>
      <c r="M30" s="1147"/>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SheetLayoutView="100" workbookViewId="0">
      <selection activeCell="M66" sqref="M66:Q66"/>
    </sheetView>
  </sheetViews>
  <sheetFormatPr baseColWidth="10" defaultColWidth="8.83203125" defaultRowHeight="12" x14ac:dyDescent="0"/>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8.83203125" style="65"/>
    <col min="27" max="27" width="8.83203125" style="66"/>
    <col min="28" max="28" width="10.5" style="66" customWidth="1"/>
    <col min="29" max="34" width="9.1640625" style="66" customWidth="1"/>
    <col min="35" max="35" width="10.1640625" style="66" customWidth="1"/>
    <col min="36" max="36" width="6.6640625" style="66" customWidth="1"/>
    <col min="37" max="41" width="9.1640625" style="66" customWidth="1"/>
    <col min="42" max="16384" width="8.832031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70" t="s">
        <v>1429</v>
      </c>
      <c r="D2" s="1371"/>
      <c r="E2" s="1371"/>
      <c r="F2" s="1371"/>
      <c r="G2" s="1371"/>
      <c r="H2" s="1371"/>
      <c r="I2" s="1371"/>
      <c r="J2" s="1371"/>
      <c r="K2" s="1371"/>
      <c r="L2" s="1371"/>
      <c r="M2" s="1371"/>
      <c r="N2" s="1371"/>
      <c r="O2" s="1371"/>
      <c r="P2" s="1371"/>
      <c r="Q2" s="1371"/>
      <c r="R2" s="1371"/>
      <c r="S2" s="1371"/>
      <c r="T2" s="1371"/>
      <c r="U2" s="1371"/>
      <c r="V2" s="1371"/>
      <c r="W2" s="1372"/>
      <c r="X2" s="188"/>
      <c r="Y2" s="188"/>
      <c r="Z2" s="188"/>
    </row>
    <row r="3" spans="2:40" ht="18" thickBot="1">
      <c r="B3" s="62"/>
      <c r="C3" s="1374" t="s">
        <v>1465</v>
      </c>
      <c r="D3" s="1375"/>
      <c r="E3" s="1375"/>
      <c r="F3" s="1375"/>
      <c r="G3" s="1375"/>
      <c r="H3" s="1375"/>
      <c r="I3" s="1375"/>
      <c r="J3" s="1375"/>
      <c r="K3" s="1375"/>
      <c r="L3" s="1375"/>
      <c r="M3" s="1375"/>
      <c r="N3" s="1375"/>
      <c r="O3" s="1375"/>
      <c r="P3" s="1375"/>
      <c r="Q3" s="1375"/>
      <c r="R3" s="1375"/>
      <c r="S3" s="1375"/>
      <c r="T3" s="1375"/>
      <c r="U3" s="1375"/>
      <c r="V3" s="1375"/>
      <c r="W3" s="1376"/>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49" t="s">
        <v>61</v>
      </c>
      <c r="E5" s="1349"/>
      <c r="F5" s="1349"/>
      <c r="G5" s="425"/>
      <c r="H5" s="1353" t="s">
        <v>52</v>
      </c>
      <c r="I5" s="1354"/>
      <c r="J5" s="1354"/>
      <c r="K5" s="1354"/>
      <c r="L5" s="1354"/>
      <c r="M5" s="1355"/>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60" t="s">
        <v>194</v>
      </c>
      <c r="E6" s="1360"/>
      <c r="F6" s="1360"/>
      <c r="G6" s="426"/>
      <c r="H6" s="1350" t="s">
        <v>191</v>
      </c>
      <c r="I6" s="1351"/>
      <c r="J6" s="1351"/>
      <c r="K6" s="1351"/>
      <c r="L6" s="1351"/>
      <c r="M6" s="1352"/>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77"/>
      <c r="I7" s="1378"/>
      <c r="J7" s="1378"/>
      <c r="K7" s="1378"/>
      <c r="L7" s="1378"/>
      <c r="M7" s="1379"/>
      <c r="N7" s="62"/>
      <c r="O7" s="193"/>
      <c r="P7" s="67" t="s">
        <v>384</v>
      </c>
      <c r="Q7" s="416" t="str">
        <f>IF(ISBLANK(H6),"",INDEX(Lookup!L1:M5,MATCH(H6,Lookup!L1:L5,0),2))</f>
        <v>PP</v>
      </c>
      <c r="R7" s="1028" t="str">
        <f>IF(ISBLANK(Q6),"",RIGHT(Q6,2))</f>
        <v/>
      </c>
      <c r="S7" s="774">
        <f>IF(ISBLANK(H5),"",INDEX(Lookup!D1:E71,MATCH(H5,Lookup!D1:D75,0),2))</f>
        <v>527</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20"/>
      <c r="Y8" s="192"/>
      <c r="Z8" s="192"/>
      <c r="AA8" s="192"/>
      <c r="AB8" s="192"/>
      <c r="AC8" s="4"/>
      <c r="AD8" s="4"/>
      <c r="AE8" s="4"/>
      <c r="AF8" s="4"/>
      <c r="AG8" s="4"/>
      <c r="AH8" s="4"/>
      <c r="AI8" s="4"/>
      <c r="AJ8" s="4"/>
      <c r="AK8" s="4"/>
      <c r="AL8" s="4"/>
      <c r="AM8" s="4"/>
      <c r="AN8" s="4"/>
    </row>
    <row r="9" spans="2:40" ht="17.25" customHeight="1">
      <c r="B9" s="62"/>
      <c r="C9" s="622"/>
      <c r="D9" s="1349" t="s">
        <v>190</v>
      </c>
      <c r="E9" s="1349"/>
      <c r="F9" s="1349"/>
      <c r="G9" s="428"/>
      <c r="H9" s="1353" t="s">
        <v>1936</v>
      </c>
      <c r="I9" s="1354"/>
      <c r="J9" s="1354"/>
      <c r="K9" s="1354"/>
      <c r="L9" s="1354"/>
      <c r="M9" s="1354"/>
      <c r="N9" s="1354"/>
      <c r="O9" s="1354"/>
      <c r="P9" s="1355"/>
      <c r="Q9" s="129"/>
      <c r="R9" s="129"/>
      <c r="S9" s="170"/>
      <c r="T9" s="176"/>
      <c r="U9" s="176"/>
      <c r="V9" s="176"/>
      <c r="W9" s="619"/>
      <c r="X9" s="1320"/>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617</v>
      </c>
      <c r="E11" s="623"/>
      <c r="F11" s="623"/>
      <c r="G11" s="623"/>
      <c r="H11" s="1329" t="s">
        <v>1870</v>
      </c>
      <c r="I11" s="1330"/>
      <c r="J11" s="1330"/>
      <c r="K11" s="1330"/>
      <c r="L11" s="1330"/>
      <c r="M11" s="1330"/>
      <c r="N11" s="1330"/>
      <c r="O11" s="1330"/>
      <c r="P11" s="1331"/>
      <c r="Q11" s="72"/>
      <c r="R11" s="68"/>
      <c r="S11" s="69"/>
      <c r="T11" s="71"/>
      <c r="U11" s="71"/>
      <c r="V11" s="71"/>
      <c r="W11" s="624"/>
    </row>
    <row r="12" spans="2:40" s="174" customFormat="1" ht="23.25" customHeight="1">
      <c r="B12" s="129"/>
      <c r="C12" s="620"/>
      <c r="D12" s="623" t="s">
        <v>618</v>
      </c>
      <c r="E12" s="623"/>
      <c r="F12" s="623"/>
      <c r="G12" s="623"/>
      <c r="H12" s="1332" t="s">
        <v>1871</v>
      </c>
      <c r="I12" s="1332"/>
      <c r="J12" s="1332"/>
      <c r="K12" s="1332"/>
      <c r="L12" s="1332"/>
      <c r="M12" s="1332"/>
      <c r="N12" s="1332"/>
      <c r="O12" s="1332"/>
      <c r="P12" s="1332"/>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49" t="s">
        <v>619</v>
      </c>
      <c r="E14" s="1349"/>
      <c r="F14" s="1349"/>
      <c r="G14" s="428"/>
      <c r="H14" s="1350" t="s">
        <v>1873</v>
      </c>
      <c r="I14" s="1351"/>
      <c r="J14" s="1351"/>
      <c r="K14" s="1351"/>
      <c r="L14" s="1351"/>
      <c r="M14" s="1351"/>
      <c r="N14" s="1351"/>
      <c r="O14" s="1351"/>
      <c r="P14" s="1352"/>
      <c r="Q14" s="72"/>
      <c r="R14" s="68"/>
      <c r="S14" s="69"/>
      <c r="T14" s="71"/>
      <c r="U14" s="71"/>
      <c r="V14" s="71"/>
      <c r="W14" s="624"/>
      <c r="X14" s="171"/>
      <c r="Y14" s="176"/>
      <c r="Z14" s="173"/>
    </row>
    <row r="15" spans="2:40" s="174" customFormat="1" ht="25.5" customHeight="1">
      <c r="B15" s="129"/>
      <c r="C15" s="620"/>
      <c r="D15" s="429" t="s">
        <v>620</v>
      </c>
      <c r="E15" s="429"/>
      <c r="F15" s="429"/>
      <c r="G15" s="428"/>
      <c r="H15" s="1310" t="s">
        <v>1872</v>
      </c>
      <c r="I15" s="1311"/>
      <c r="J15" s="1311"/>
      <c r="K15" s="1311"/>
      <c r="L15" s="1311"/>
      <c r="M15" s="1311"/>
      <c r="N15" s="1311"/>
      <c r="O15" s="1311"/>
      <c r="P15" s="1312"/>
      <c r="Q15" s="72"/>
      <c r="R15" s="68"/>
      <c r="S15" s="380"/>
      <c r="T15" s="71"/>
      <c r="U15" s="71"/>
      <c r="V15" s="71"/>
      <c r="W15" s="624"/>
      <c r="X15" s="171"/>
      <c r="Y15" s="176"/>
      <c r="Z15" s="173"/>
    </row>
    <row r="16" spans="2:40" s="174" customFormat="1" ht="35.25" customHeight="1">
      <c r="B16" s="129"/>
      <c r="C16" s="620"/>
      <c r="D16" s="1360" t="s">
        <v>1468</v>
      </c>
      <c r="E16" s="1360"/>
      <c r="F16" s="1360"/>
      <c r="G16" s="1361"/>
      <c r="H16" s="1313" t="s">
        <v>1877</v>
      </c>
      <c r="I16" s="1313"/>
      <c r="J16" s="1313"/>
      <c r="K16" s="1313"/>
      <c r="L16" s="1313"/>
      <c r="M16" s="1313"/>
      <c r="N16" s="1313"/>
      <c r="O16" s="1313"/>
      <c r="P16" s="1313"/>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635</v>
      </c>
      <c r="S17" s="606"/>
      <c r="T17" s="606"/>
      <c r="U17" s="606" t="s">
        <v>387</v>
      </c>
      <c r="V17" s="606" t="s">
        <v>386</v>
      </c>
      <c r="W17" s="626" t="s">
        <v>385</v>
      </c>
      <c r="X17" s="171"/>
      <c r="Y17" s="176"/>
      <c r="Z17" s="173"/>
      <c r="AA17" s="174"/>
      <c r="AB17" s="174"/>
    </row>
    <row r="18" spans="2:29" ht="16.5" customHeight="1">
      <c r="B18" s="62"/>
      <c r="C18" s="620"/>
      <c r="D18" s="1349" t="s">
        <v>84</v>
      </c>
      <c r="E18" s="1349"/>
      <c r="F18" s="1349"/>
      <c r="G18" s="419"/>
      <c r="H18" s="1321">
        <v>41548</v>
      </c>
      <c r="I18" s="1321"/>
      <c r="J18" s="63"/>
      <c r="K18" s="1373" t="s">
        <v>85</v>
      </c>
      <c r="L18" s="1373"/>
      <c r="M18" s="1373"/>
      <c r="N18" s="1321">
        <v>41835</v>
      </c>
      <c r="O18" s="1321"/>
      <c r="P18" s="1321"/>
      <c r="Q18" s="1347">
        <f>DAYS360(H18,N18)+1</f>
        <v>285</v>
      </c>
      <c r="R18" s="1348"/>
      <c r="S18" s="1335">
        <f>Q18/30</f>
        <v>9.5</v>
      </c>
      <c r="T18" s="1335"/>
      <c r="U18" s="423">
        <f>IF(S18&gt;=1,ROUNDDOWN(S18,0),"0")</f>
        <v>9</v>
      </c>
      <c r="V18" s="423">
        <f>IF(U18="0",IF(Q18/7&gt;=1,ROUNDDOWN(Q18/7,0),"0"),IF(ROUNDDOWN(Q18-(U18*30),0)&gt;=7,ROUNDDOWN((Q18-(U18*30))/7,0),"0"))</f>
        <v>2</v>
      </c>
      <c r="W18" s="626">
        <f>IF(0&lt;Q18&lt;7,Q18,IF(Q18&lt;30,Q18-(V18*7),Q18-(U18*30)-(V18*7)))</f>
        <v>1</v>
      </c>
      <c r="X18" s="775"/>
      <c r="Y18" s="171"/>
      <c r="Z18" s="171"/>
      <c r="AA18" s="176"/>
      <c r="AB18" s="176"/>
      <c r="AC18" s="73"/>
    </row>
    <row r="19" spans="2:29" ht="16.5" customHeight="1">
      <c r="B19" s="62"/>
      <c r="C19" s="620"/>
      <c r="D19" s="429"/>
      <c r="E19" s="429"/>
      <c r="F19" s="429"/>
      <c r="G19" s="419"/>
      <c r="H19" s="1334" t="str">
        <f>IF(N18="","",IF(Q18&lt;0,"ERROR: You've entered an end date that comes before the project's start date. Please make sure you have the correct dates!",""))</f>
        <v/>
      </c>
      <c r="I19" s="1334"/>
      <c r="J19" s="1334"/>
      <c r="K19" s="1334"/>
      <c r="L19" s="1334"/>
      <c r="M19" s="1334"/>
      <c r="N19" s="1334"/>
      <c r="O19" s="1334"/>
      <c r="P19" s="1334"/>
      <c r="Q19" s="1334"/>
      <c r="R19" s="1334"/>
      <c r="S19" s="607"/>
      <c r="T19" s="607"/>
      <c r="U19" s="423"/>
      <c r="V19" s="423"/>
      <c r="W19" s="626"/>
      <c r="X19" s="172"/>
      <c r="Y19" s="171"/>
      <c r="Z19" s="171"/>
      <c r="AA19" s="176"/>
      <c r="AB19" s="176"/>
      <c r="AC19" s="73"/>
    </row>
    <row r="20" spans="2:29" ht="19.5" customHeight="1">
      <c r="B20" s="62"/>
      <c r="C20" s="620"/>
      <c r="D20" s="1237" t="s">
        <v>636</v>
      </c>
      <c r="E20" s="1237"/>
      <c r="F20" s="1237"/>
      <c r="G20" s="627"/>
      <c r="H20" s="1325">
        <v>1</v>
      </c>
      <c r="I20" s="1325"/>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49" t="s">
        <v>621</v>
      </c>
      <c r="E21" s="1349"/>
      <c r="F21" s="1349"/>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26" t="s">
        <v>260</v>
      </c>
      <c r="G22" s="1326"/>
      <c r="H22" s="1326"/>
      <c r="I22" s="1362" t="s">
        <v>259</v>
      </c>
      <c r="J22" s="1362"/>
      <c r="K22" s="1362"/>
      <c r="L22" s="1326" t="s">
        <v>622</v>
      </c>
      <c r="M22" s="1326"/>
      <c r="N22" s="1326"/>
      <c r="O22" s="1326"/>
      <c r="P22" s="1327" t="s">
        <v>623</v>
      </c>
      <c r="Q22" s="1328"/>
      <c r="R22" s="1363" t="s">
        <v>624</v>
      </c>
      <c r="S22" s="1363"/>
      <c r="T22" s="1363"/>
      <c r="U22" s="1363"/>
      <c r="V22" s="1363"/>
      <c r="W22" s="624"/>
      <c r="X22" s="176"/>
      <c r="Y22" s="176"/>
      <c r="Z22" s="173"/>
      <c r="AA22" s="174"/>
      <c r="AB22" s="174"/>
    </row>
    <row r="23" spans="2:29" ht="17" thickBot="1">
      <c r="B23" s="62"/>
      <c r="C23" s="620"/>
      <c r="D23" s="1322" t="s">
        <v>625</v>
      </c>
      <c r="E23" s="1322"/>
      <c r="F23" s="1364" t="s">
        <v>1874</v>
      </c>
      <c r="G23" s="1323"/>
      <c r="H23" s="1323"/>
      <c r="I23" s="1365" t="s">
        <v>1875</v>
      </c>
      <c r="J23" s="1365"/>
      <c r="K23" s="1365"/>
      <c r="L23" s="1323" t="s">
        <v>150</v>
      </c>
      <c r="M23" s="1323"/>
      <c r="N23" s="1323"/>
      <c r="O23" s="1323"/>
      <c r="P23" s="1324">
        <v>41868</v>
      </c>
      <c r="Q23" s="1324"/>
      <c r="R23" s="1338"/>
      <c r="S23" s="1339"/>
      <c r="T23" s="1339"/>
      <c r="U23" s="1339"/>
      <c r="V23" s="1340"/>
      <c r="W23" s="628"/>
      <c r="X23" s="176"/>
      <c r="Y23" s="176"/>
      <c r="Z23" s="173"/>
      <c r="AA23" s="174"/>
      <c r="AB23" s="174"/>
    </row>
    <row r="24" spans="2:29" s="129" customFormat="1" ht="18.75" customHeight="1" thickBot="1">
      <c r="C24" s="620"/>
      <c r="D24" s="1322" t="s">
        <v>626</v>
      </c>
      <c r="E24" s="1322"/>
      <c r="F24" s="1336"/>
      <c r="G24" s="1284"/>
      <c r="H24" s="1284"/>
      <c r="I24" s="1337"/>
      <c r="J24" s="1337"/>
      <c r="K24" s="1337"/>
      <c r="L24" s="1284"/>
      <c r="M24" s="1284"/>
      <c r="N24" s="1284"/>
      <c r="O24" s="1284"/>
      <c r="P24" s="1333"/>
      <c r="Q24" s="1333"/>
      <c r="R24" s="1341"/>
      <c r="S24" s="1342"/>
      <c r="T24" s="1342"/>
      <c r="U24" s="1342"/>
      <c r="V24" s="1343"/>
      <c r="W24" s="628"/>
      <c r="X24" s="173"/>
      <c r="Y24" s="173"/>
      <c r="Z24" s="173"/>
    </row>
    <row r="25" spans="2:29" ht="17" thickBot="1">
      <c r="B25" s="62"/>
      <c r="C25" s="282"/>
      <c r="D25" s="1322" t="s">
        <v>628</v>
      </c>
      <c r="E25" s="1322"/>
      <c r="F25" s="1336"/>
      <c r="G25" s="1284"/>
      <c r="H25" s="1284"/>
      <c r="I25" s="1337"/>
      <c r="J25" s="1337"/>
      <c r="K25" s="1337"/>
      <c r="L25" s="1284"/>
      <c r="M25" s="1284"/>
      <c r="N25" s="1284"/>
      <c r="O25" s="1284"/>
      <c r="P25" s="1333"/>
      <c r="Q25" s="1333"/>
      <c r="R25" s="1344"/>
      <c r="S25" s="1345"/>
      <c r="T25" s="1345"/>
      <c r="U25" s="1345"/>
      <c r="V25" s="1346"/>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366" t="s">
        <v>627</v>
      </c>
      <c r="E27" s="1366"/>
      <c r="F27" s="1366"/>
      <c r="G27" s="1366"/>
      <c r="H27" s="1366"/>
      <c r="I27" s="1367" t="s">
        <v>1878</v>
      </c>
      <c r="J27" s="1368"/>
      <c r="K27" s="1368"/>
      <c r="L27" s="1368"/>
      <c r="M27" s="1368"/>
      <c r="N27" s="1368"/>
      <c r="O27" s="1368"/>
      <c r="P27" s="1369"/>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57" t="s">
        <v>1469</v>
      </c>
      <c r="D29" s="1358"/>
      <c r="E29" s="1358"/>
      <c r="F29" s="1358"/>
      <c r="G29" s="1358"/>
      <c r="H29" s="1358"/>
      <c r="I29" s="1358"/>
      <c r="J29" s="1358"/>
      <c r="K29" s="1358"/>
      <c r="L29" s="1358"/>
      <c r="M29" s="1358"/>
      <c r="N29" s="1358"/>
      <c r="O29" s="1358"/>
      <c r="P29" s="1358"/>
      <c r="Q29" s="1358"/>
      <c r="R29" s="1358"/>
      <c r="S29" s="1358"/>
      <c r="T29" s="1358"/>
      <c r="U29" s="1358"/>
      <c r="V29" s="1358"/>
      <c r="W29" s="1359"/>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07" t="s">
        <v>24</v>
      </c>
      <c r="G31" s="1356"/>
      <c r="H31" s="420"/>
      <c r="I31" s="1307" t="s">
        <v>35</v>
      </c>
      <c r="J31" s="1308"/>
      <c r="K31" s="1308"/>
      <c r="L31" s="1309"/>
      <c r="M31" s="420"/>
      <c r="N31" s="1307" t="s">
        <v>25</v>
      </c>
      <c r="O31" s="1308"/>
      <c r="P31" s="1309"/>
      <c r="Q31" s="420"/>
      <c r="R31" s="1307" t="s">
        <v>79</v>
      </c>
      <c r="S31" s="1308"/>
      <c r="T31" s="164"/>
      <c r="U31" s="164"/>
      <c r="V31" s="164"/>
      <c r="W31" s="179"/>
      <c r="X31" s="129"/>
      <c r="Y31" s="129"/>
      <c r="Z31" s="129"/>
      <c r="AA31" s="177"/>
      <c r="AB31" s="129"/>
    </row>
    <row r="32" spans="2:29" s="62" customFormat="1" ht="16"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3</v>
      </c>
      <c r="I33" s="1308" t="s">
        <v>1466</v>
      </c>
      <c r="J33" s="1308"/>
      <c r="K33" s="1308"/>
      <c r="L33" s="418"/>
      <c r="M33" s="420"/>
      <c r="N33" s="1307" t="s">
        <v>78</v>
      </c>
      <c r="O33" s="1308"/>
      <c r="P33" s="1309"/>
      <c r="Q33" s="420" t="s">
        <v>1876</v>
      </c>
      <c r="R33" s="419" t="s">
        <v>599</v>
      </c>
      <c r="S33" s="68"/>
      <c r="T33" s="63"/>
      <c r="U33" s="63"/>
      <c r="V33" s="63"/>
      <c r="W33" s="179"/>
      <c r="X33" s="129"/>
      <c r="Y33" s="129"/>
      <c r="Z33" s="177"/>
      <c r="AA33" s="177"/>
      <c r="AB33" s="129"/>
    </row>
    <row r="34" spans="2:43" s="62" customFormat="1" ht="21" customHeight="1" thickBot="1">
      <c r="C34" s="182"/>
      <c r="D34" s="88"/>
      <c r="F34" s="193"/>
      <c r="G34" s="193"/>
      <c r="H34" s="164"/>
      <c r="I34" s="1308"/>
      <c r="J34" s="1308"/>
      <c r="K34" s="1308"/>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307" t="s">
        <v>34</v>
      </c>
      <c r="G35" s="1309"/>
      <c r="H35" s="420" t="s">
        <v>3</v>
      </c>
      <c r="I35" s="1307" t="s">
        <v>36</v>
      </c>
      <c r="J35" s="1308"/>
      <c r="K35" s="1308"/>
      <c r="L35" s="1309"/>
      <c r="M35" s="420"/>
      <c r="N35" s="1307" t="s">
        <v>40</v>
      </c>
      <c r="O35" s="1308"/>
      <c r="P35" s="1308"/>
      <c r="Q35" s="164"/>
      <c r="S35" s="63"/>
      <c r="T35" s="63"/>
      <c r="U35" s="63"/>
      <c r="V35" s="63"/>
      <c r="W35" s="179"/>
      <c r="X35" s="177"/>
      <c r="Y35" s="177"/>
      <c r="Z35" s="177"/>
      <c r="AA35" s="177"/>
      <c r="AB35" s="129"/>
    </row>
    <row r="36" spans="2:43" s="62" customFormat="1" ht="14"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c r="F37" s="1307" t="s">
        <v>39</v>
      </c>
      <c r="G37" s="1309"/>
      <c r="H37" s="420"/>
      <c r="I37" s="1307" t="s">
        <v>1467</v>
      </c>
      <c r="J37" s="1308"/>
      <c r="K37" s="1308"/>
      <c r="L37" s="1309"/>
      <c r="M37" s="420"/>
      <c r="N37" s="1307" t="s">
        <v>83</v>
      </c>
      <c r="O37" s="1308"/>
      <c r="P37" s="1308"/>
      <c r="Q37" s="76"/>
      <c r="R37" s="1262"/>
      <c r="S37" s="1262"/>
      <c r="T37" s="1262"/>
      <c r="U37" s="164"/>
      <c r="V37" s="164"/>
      <c r="W37" s="181"/>
      <c r="Z37" s="64"/>
      <c r="AA37" s="64"/>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17" t="s">
        <v>605</v>
      </c>
      <c r="J40" s="1318"/>
      <c r="K40" s="1318"/>
      <c r="L40" s="1318"/>
      <c r="M40" s="1318"/>
      <c r="N40" s="1319"/>
      <c r="O40" s="1317" t="s">
        <v>606</v>
      </c>
      <c r="P40" s="1318"/>
      <c r="Q40" s="1318"/>
      <c r="R40" s="1318"/>
      <c r="S40" s="1318"/>
      <c r="T40" s="1319"/>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06" t="s">
        <v>631</v>
      </c>
      <c r="J41" s="1305"/>
      <c r="K41" s="1260" t="s">
        <v>613</v>
      </c>
      <c r="L41" s="1305"/>
      <c r="M41" s="1260" t="s">
        <v>614</v>
      </c>
      <c r="N41" s="1261"/>
      <c r="O41" s="1306" t="s">
        <v>631</v>
      </c>
      <c r="P41" s="1305"/>
      <c r="Q41" s="1260" t="s">
        <v>613</v>
      </c>
      <c r="R41" s="1305"/>
      <c r="S41" s="1260" t="s">
        <v>614</v>
      </c>
      <c r="T41" s="1261"/>
      <c r="U41" s="1249" t="s">
        <v>64</v>
      </c>
      <c r="V41" s="1250"/>
      <c r="W41" s="179"/>
    </row>
    <row r="42" spans="2:43" s="62" customFormat="1" ht="82.5" customHeight="1">
      <c r="C42" s="182"/>
      <c r="D42" s="1251" t="s">
        <v>629</v>
      </c>
      <c r="E42" s="1252"/>
      <c r="F42" s="1252"/>
      <c r="G42" s="1252"/>
      <c r="H42" s="1253"/>
      <c r="I42" s="1254">
        <v>1</v>
      </c>
      <c r="J42" s="1255"/>
      <c r="K42" s="1255">
        <v>1</v>
      </c>
      <c r="L42" s="1255"/>
      <c r="M42" s="1255"/>
      <c r="N42" s="1255"/>
      <c r="O42" s="1255">
        <v>12</v>
      </c>
      <c r="P42" s="1255"/>
      <c r="Q42" s="1255">
        <v>31</v>
      </c>
      <c r="R42" s="1255"/>
      <c r="S42" s="1255"/>
      <c r="T42" s="1259"/>
      <c r="U42" s="1257">
        <f>SUM(I42:T42)</f>
        <v>45</v>
      </c>
      <c r="V42" s="1258"/>
      <c r="W42" s="179"/>
    </row>
    <row r="43" spans="2:43" s="62" customFormat="1" ht="70.5" customHeight="1" thickBot="1">
      <c r="C43" s="182"/>
      <c r="D43" s="1314" t="s">
        <v>630</v>
      </c>
      <c r="E43" s="1315"/>
      <c r="F43" s="1315"/>
      <c r="G43" s="1315"/>
      <c r="H43" s="1316"/>
      <c r="I43" s="1256">
        <v>1</v>
      </c>
      <c r="J43" s="1240"/>
      <c r="K43" s="1240"/>
      <c r="L43" s="1240"/>
      <c r="M43" s="1240"/>
      <c r="N43" s="1240"/>
      <c r="O43" s="1240">
        <v>3</v>
      </c>
      <c r="P43" s="1240"/>
      <c r="Q43" s="1240"/>
      <c r="R43" s="1240"/>
      <c r="S43" s="1240"/>
      <c r="T43" s="1271"/>
      <c r="U43" s="1257">
        <f>SUM(I43:T43)</f>
        <v>4</v>
      </c>
      <c r="V43" s="1258"/>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41" t="s">
        <v>1470</v>
      </c>
      <c r="D45" s="1242"/>
      <c r="E45" s="1242"/>
      <c r="F45" s="1242"/>
      <c r="G45" s="1242"/>
      <c r="H45" s="1242"/>
      <c r="I45" s="1242"/>
      <c r="J45" s="1242"/>
      <c r="K45" s="1242"/>
      <c r="L45" s="1242"/>
      <c r="M45" s="1242"/>
      <c r="N45" s="1242"/>
      <c r="O45" s="1242"/>
      <c r="P45" s="1242"/>
      <c r="Q45" s="1242"/>
      <c r="R45" s="1242"/>
      <c r="S45" s="1242"/>
      <c r="T45" s="1242"/>
      <c r="U45" s="1242"/>
      <c r="V45" s="1242"/>
      <c r="W45" s="1243"/>
      <c r="X45" s="64"/>
      <c r="Y45" s="64"/>
      <c r="Z45" s="64"/>
      <c r="AA45" s="64"/>
    </row>
    <row r="46" spans="2:43" ht="39" customHeight="1" thickBot="1">
      <c r="B46" s="62"/>
      <c r="C46" s="608"/>
      <c r="D46" s="609"/>
      <c r="E46" s="609"/>
      <c r="F46" s="609"/>
      <c r="G46" s="609"/>
      <c r="H46" s="609"/>
      <c r="I46" s="609"/>
      <c r="J46" s="1275"/>
      <c r="K46" s="1275"/>
      <c r="L46" s="1275"/>
      <c r="M46" s="1275"/>
      <c r="N46" s="1275"/>
      <c r="O46" s="1275"/>
      <c r="P46" s="1275"/>
      <c r="Q46" s="1275"/>
      <c r="R46" s="1275"/>
      <c r="S46" s="1275"/>
      <c r="T46" s="1275"/>
      <c r="U46" s="610"/>
      <c r="V46" s="610"/>
      <c r="W46" s="611"/>
      <c r="X46" s="64"/>
      <c r="AA46" s="65"/>
    </row>
    <row r="47" spans="2:43" ht="22.5" customHeight="1">
      <c r="B47" s="62"/>
      <c r="C47" s="282"/>
      <c r="D47" s="1244"/>
      <c r="E47" s="1244"/>
      <c r="F47" s="1244"/>
      <c r="G47" s="63"/>
      <c r="H47" s="1245" t="s">
        <v>604</v>
      </c>
      <c r="I47" s="1246"/>
      <c r="J47" s="1222" t="s">
        <v>178</v>
      </c>
      <c r="K47" s="1223"/>
      <c r="L47" s="1223"/>
      <c r="M47" s="1224"/>
      <c r="N47" s="1222" t="s">
        <v>1486</v>
      </c>
      <c r="O47" s="1223"/>
      <c r="P47" s="1223"/>
      <c r="Q47" s="1224"/>
      <c r="R47" s="64"/>
      <c r="S47" s="64"/>
      <c r="T47" s="64"/>
      <c r="U47" s="64"/>
      <c r="V47" s="64"/>
      <c r="W47" s="612"/>
      <c r="X47" s="90"/>
      <c r="Y47" s="66"/>
      <c r="Z47" s="66"/>
    </row>
    <row r="48" spans="2:43">
      <c r="B48" s="62"/>
      <c r="C48" s="282"/>
      <c r="D48" s="1244"/>
      <c r="E48" s="1244"/>
      <c r="F48" s="1244"/>
      <c r="G48" s="63"/>
      <c r="H48" s="1247"/>
      <c r="I48" s="1248"/>
      <c r="J48" s="1225"/>
      <c r="K48" s="1226"/>
      <c r="L48" s="1226"/>
      <c r="M48" s="1227"/>
      <c r="N48" s="1225"/>
      <c r="O48" s="1226"/>
      <c r="P48" s="1226"/>
      <c r="Q48" s="1227"/>
      <c r="R48" s="64"/>
      <c r="S48" s="64"/>
      <c r="T48" s="64"/>
      <c r="U48" s="64"/>
      <c r="V48" s="64"/>
      <c r="W48" s="612"/>
      <c r="X48" s="90"/>
      <c r="Y48" s="66"/>
      <c r="Z48" s="66"/>
    </row>
    <row r="49" spans="2:27" ht="14" thickBot="1">
      <c r="B49" s="62"/>
      <c r="C49" s="282"/>
      <c r="D49" s="1244"/>
      <c r="E49" s="1244"/>
      <c r="F49" s="1244"/>
      <c r="G49" s="63"/>
      <c r="H49" s="1279" t="s">
        <v>65</v>
      </c>
      <c r="I49" s="1279"/>
      <c r="J49" s="1280" t="s">
        <v>65</v>
      </c>
      <c r="K49" s="1281"/>
      <c r="L49" s="1281" t="s">
        <v>66</v>
      </c>
      <c r="M49" s="1282"/>
      <c r="N49" s="1280" t="s">
        <v>65</v>
      </c>
      <c r="O49" s="1281"/>
      <c r="P49" s="1281" t="s">
        <v>66</v>
      </c>
      <c r="Q49" s="1282"/>
      <c r="R49" s="64"/>
      <c r="S49" s="64"/>
      <c r="T49" s="64"/>
      <c r="U49" s="64"/>
      <c r="V49" s="64"/>
      <c r="W49" s="612"/>
      <c r="X49" s="90"/>
      <c r="Y49" s="66"/>
      <c r="Z49" s="66"/>
    </row>
    <row r="50" spans="2:27" ht="28.5" customHeight="1" thickBot="1">
      <c r="B50" s="62"/>
      <c r="C50" s="282"/>
      <c r="D50" s="1263" t="s">
        <v>632</v>
      </c>
      <c r="E50" s="1264"/>
      <c r="F50" s="1264"/>
      <c r="G50" s="1265"/>
      <c r="H50" s="1238">
        <f>'6. Detailed Budget'!I26</f>
        <v>0</v>
      </c>
      <c r="I50" s="1239"/>
      <c r="J50" s="1238">
        <f>'6. Detailed Budget'!K26</f>
        <v>0</v>
      </c>
      <c r="K50" s="1239"/>
      <c r="L50" s="1238">
        <f>'6. Detailed Budget'!M26</f>
        <v>428.57142857142861</v>
      </c>
      <c r="M50" s="1239"/>
      <c r="N50" s="1238">
        <f>'6. Detailed Budget'!O26</f>
        <v>0</v>
      </c>
      <c r="O50" s="1239"/>
      <c r="P50" s="1238">
        <f>'6. Detailed Budget'!Q26</f>
        <v>0</v>
      </c>
      <c r="Q50" s="1239"/>
      <c r="R50" s="63"/>
      <c r="S50" s="1228" t="s">
        <v>1471</v>
      </c>
      <c r="T50" s="1229"/>
      <c r="U50" s="1229"/>
      <c r="V50" s="1230"/>
      <c r="W50" s="612"/>
      <c r="X50" s="90"/>
    </row>
    <row r="51" spans="2:27" ht="14.25" customHeight="1" thickBot="1">
      <c r="B51" s="62"/>
      <c r="C51" s="282"/>
      <c r="D51" s="1266" t="s">
        <v>67</v>
      </c>
      <c r="E51" s="1267"/>
      <c r="F51" s="1267"/>
      <c r="G51" s="1268"/>
      <c r="H51" s="1238">
        <f>'6. Detailed Budget'!I27</f>
        <v>2335.7142857142858</v>
      </c>
      <c r="I51" s="1239"/>
      <c r="J51" s="1238">
        <f>'6. Detailed Budget'!K27</f>
        <v>0</v>
      </c>
      <c r="K51" s="1239"/>
      <c r="L51" s="1238">
        <f>'6. Detailed Budget'!M27</f>
        <v>0</v>
      </c>
      <c r="M51" s="1239"/>
      <c r="N51" s="1238">
        <f>'6. Detailed Budget'!O27</f>
        <v>0</v>
      </c>
      <c r="O51" s="1239"/>
      <c r="P51" s="1238">
        <f>'6. Detailed Budget'!Q27</f>
        <v>0</v>
      </c>
      <c r="Q51" s="1239"/>
      <c r="R51" s="421"/>
      <c r="S51" s="1231"/>
      <c r="T51" s="1232"/>
      <c r="U51" s="1232"/>
      <c r="V51" s="1233"/>
      <c r="W51" s="612"/>
      <c r="X51" s="90"/>
    </row>
    <row r="52" spans="2:27" ht="13.5" customHeight="1" thickBot="1">
      <c r="B52" s="62"/>
      <c r="C52" s="282"/>
      <c r="D52" s="1266" t="s">
        <v>68</v>
      </c>
      <c r="E52" s="1267"/>
      <c r="F52" s="1267"/>
      <c r="G52" s="1268"/>
      <c r="H52" s="1238">
        <f>'6. Detailed Budget'!I28</f>
        <v>237.14285714285717</v>
      </c>
      <c r="I52" s="1239"/>
      <c r="J52" s="1238">
        <f>'6. Detailed Budget'!K28</f>
        <v>0</v>
      </c>
      <c r="K52" s="1239"/>
      <c r="L52" s="1238">
        <f>'6. Detailed Budget'!M28</f>
        <v>203.21428571428572</v>
      </c>
      <c r="M52" s="1239"/>
      <c r="N52" s="1238">
        <f>'6. Detailed Budget'!O28</f>
        <v>0</v>
      </c>
      <c r="O52" s="1239"/>
      <c r="P52" s="1238">
        <f>'6. Detailed Budget'!Q28</f>
        <v>0</v>
      </c>
      <c r="Q52" s="1239"/>
      <c r="R52" s="421"/>
      <c r="S52" s="1231"/>
      <c r="T52" s="1232"/>
      <c r="U52" s="1232"/>
      <c r="V52" s="1233"/>
      <c r="W52" s="612"/>
      <c r="X52" s="90"/>
    </row>
    <row r="53" spans="2:27" ht="15.75" customHeight="1" thickBot="1">
      <c r="B53" s="62"/>
      <c r="C53" s="282"/>
      <c r="D53" s="1266" t="s">
        <v>69</v>
      </c>
      <c r="E53" s="1267"/>
      <c r="F53" s="1267"/>
      <c r="G53" s="1268"/>
      <c r="H53" s="1238">
        <f>'6. Detailed Budget'!I29</f>
        <v>0</v>
      </c>
      <c r="I53" s="1239"/>
      <c r="J53" s="1238">
        <f>'6. Detailed Budget'!K29</f>
        <v>0</v>
      </c>
      <c r="K53" s="1239"/>
      <c r="L53" s="1238">
        <f>'6. Detailed Budget'!M29</f>
        <v>2142.8571428571431</v>
      </c>
      <c r="M53" s="1239"/>
      <c r="N53" s="1238">
        <f>'6. Detailed Budget'!O29</f>
        <v>0</v>
      </c>
      <c r="O53" s="1239"/>
      <c r="P53" s="1238">
        <f>'6. Detailed Budget'!Q29</f>
        <v>0</v>
      </c>
      <c r="Q53" s="1239"/>
      <c r="R53" s="421"/>
      <c r="S53" s="1231"/>
      <c r="T53" s="1232"/>
      <c r="U53" s="1232"/>
      <c r="V53" s="1233"/>
      <c r="W53" s="612"/>
      <c r="X53" s="90"/>
    </row>
    <row r="54" spans="2:27" ht="22.5" customHeight="1" thickBot="1">
      <c r="B54" s="62"/>
      <c r="C54" s="282"/>
      <c r="D54" s="1272" t="s">
        <v>597</v>
      </c>
      <c r="E54" s="1273"/>
      <c r="F54" s="1273"/>
      <c r="G54" s="1274"/>
      <c r="H54" s="1238">
        <f>'6. Detailed Budget'!I30</f>
        <v>92.857142857142861</v>
      </c>
      <c r="I54" s="1239"/>
      <c r="J54" s="1238">
        <f>'6. Detailed Budget'!K30</f>
        <v>0</v>
      </c>
      <c r="K54" s="1239"/>
      <c r="L54" s="1238">
        <f>'6. Detailed Budget'!M30</f>
        <v>0</v>
      </c>
      <c r="M54" s="1239"/>
      <c r="N54" s="1238">
        <f>'6. Detailed Budget'!O30</f>
        <v>0</v>
      </c>
      <c r="O54" s="1239"/>
      <c r="P54" s="1238">
        <f>'6. Detailed Budget'!Q30</f>
        <v>0</v>
      </c>
      <c r="Q54" s="1239"/>
      <c r="R54" s="421"/>
      <c r="S54" s="1231"/>
      <c r="T54" s="1232"/>
      <c r="U54" s="1232"/>
      <c r="V54" s="1233"/>
      <c r="W54" s="612"/>
      <c r="X54" s="90"/>
    </row>
    <row r="55" spans="2:27" ht="14" thickBot="1">
      <c r="B55" s="62"/>
      <c r="C55" s="282"/>
      <c r="D55" s="1266" t="s">
        <v>653</v>
      </c>
      <c r="E55" s="1267"/>
      <c r="F55" s="1267"/>
      <c r="G55" s="1268"/>
      <c r="H55" s="1238">
        <f>'6. Detailed Budget'!I31</f>
        <v>160.71428571428572</v>
      </c>
      <c r="I55" s="1239"/>
      <c r="J55" s="1238">
        <f>'6. Detailed Budget'!K31</f>
        <v>0</v>
      </c>
      <c r="K55" s="1239"/>
      <c r="L55" s="1238">
        <f>'6. Detailed Budget'!M31</f>
        <v>0</v>
      </c>
      <c r="M55" s="1239"/>
      <c r="N55" s="1238">
        <f>'6. Detailed Budget'!O31</f>
        <v>0</v>
      </c>
      <c r="O55" s="1239"/>
      <c r="P55" s="1238">
        <f>'6. Detailed Budget'!Q31</f>
        <v>0</v>
      </c>
      <c r="Q55" s="1239"/>
      <c r="R55" s="421"/>
      <c r="S55" s="1231"/>
      <c r="T55" s="1232"/>
      <c r="U55" s="1232"/>
      <c r="V55" s="1233"/>
      <c r="W55" s="612"/>
      <c r="X55" s="90"/>
    </row>
    <row r="56" spans="2:27" ht="14" thickBot="1">
      <c r="B56" s="62"/>
      <c r="C56" s="282"/>
      <c r="D56" s="1266" t="s">
        <v>71</v>
      </c>
      <c r="E56" s="1267"/>
      <c r="F56" s="1267"/>
      <c r="G56" s="1268"/>
      <c r="H56" s="1238">
        <f>'6. Detailed Budget'!I32</f>
        <v>0</v>
      </c>
      <c r="I56" s="1239"/>
      <c r="J56" s="1238">
        <f>'6. Detailed Budget'!K32</f>
        <v>0</v>
      </c>
      <c r="K56" s="1239"/>
      <c r="L56" s="1238">
        <f>'6. Detailed Budget'!M32</f>
        <v>71.428571428571431</v>
      </c>
      <c r="M56" s="1239"/>
      <c r="N56" s="1238">
        <f>'6. Detailed Budget'!O32</f>
        <v>0</v>
      </c>
      <c r="O56" s="1239"/>
      <c r="P56" s="1238">
        <f>'6. Detailed Budget'!Q32</f>
        <v>0</v>
      </c>
      <c r="Q56" s="1239"/>
      <c r="R56" s="421"/>
      <c r="S56" s="1234"/>
      <c r="T56" s="1235"/>
      <c r="U56" s="1235"/>
      <c r="V56" s="1236"/>
      <c r="W56" s="612"/>
      <c r="X56" s="90"/>
    </row>
    <row r="57" spans="2:27" ht="14"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6" thickBot="1">
      <c r="B58" s="62"/>
      <c r="C58" s="282"/>
      <c r="D58" s="1266" t="s">
        <v>64</v>
      </c>
      <c r="E58" s="1267"/>
      <c r="F58" s="1267"/>
      <c r="G58" s="1268"/>
      <c r="H58" s="1269">
        <f>SUM(H50:I56)</f>
        <v>2826.4285714285716</v>
      </c>
      <c r="I58" s="1270"/>
      <c r="J58" s="1269">
        <f>SUM(J50:K56)</f>
        <v>0</v>
      </c>
      <c r="K58" s="1270"/>
      <c r="L58" s="1269">
        <f>SUM(L50:M56)</f>
        <v>2846.0714285714289</v>
      </c>
      <c r="M58" s="1270"/>
      <c r="N58" s="1269">
        <f>SUM(N50:O56)</f>
        <v>0</v>
      </c>
      <c r="O58" s="1278"/>
      <c r="P58" s="1276">
        <f>SUM(P50:Q56)</f>
        <v>0</v>
      </c>
      <c r="Q58" s="1277"/>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289" t="s">
        <v>633</v>
      </c>
      <c r="D60" s="1290"/>
      <c r="E60" s="1290"/>
      <c r="F60" s="1290"/>
      <c r="G60" s="1290"/>
      <c r="H60" s="1290"/>
      <c r="I60" s="1290"/>
      <c r="J60" s="1290"/>
      <c r="K60" s="1290"/>
      <c r="L60" s="1290"/>
      <c r="M60" s="1290"/>
      <c r="N60" s="1290"/>
      <c r="O60" s="1290"/>
      <c r="P60" s="1290"/>
      <c r="Q60" s="1290"/>
      <c r="R60" s="1290"/>
      <c r="S60" s="1290"/>
      <c r="T60" s="1290"/>
      <c r="U60" s="1290"/>
      <c r="V60" s="1290"/>
      <c r="W60" s="1291"/>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49" t="s">
        <v>604</v>
      </c>
      <c r="I62" s="1300"/>
      <c r="J62" s="1300"/>
      <c r="K62" s="1300"/>
      <c r="L62" s="1300"/>
      <c r="M62" s="1300" t="s">
        <v>178</v>
      </c>
      <c r="N62" s="1300"/>
      <c r="O62" s="1300"/>
      <c r="P62" s="1300"/>
      <c r="Q62" s="1300"/>
      <c r="R62" s="1301" t="s">
        <v>1472</v>
      </c>
      <c r="S62" s="1300"/>
      <c r="T62" s="1300"/>
      <c r="U62" s="1300"/>
      <c r="V62" s="1250"/>
      <c r="W62" s="183"/>
      <c r="X62" s="74"/>
      <c r="Y62" s="74"/>
      <c r="Z62" s="74"/>
      <c r="AA62" s="74"/>
    </row>
    <row r="63" spans="2:27" ht="13">
      <c r="B63" s="62"/>
      <c r="C63" s="182"/>
      <c r="D63" s="1292" t="s">
        <v>73</v>
      </c>
      <c r="E63" s="1293"/>
      <c r="F63" s="1293"/>
      <c r="G63" s="1294"/>
      <c r="H63" s="1299"/>
      <c r="I63" s="1284"/>
      <c r="J63" s="1284"/>
      <c r="K63" s="1284"/>
      <c r="L63" s="1284"/>
      <c r="M63" s="1284"/>
      <c r="N63" s="1284"/>
      <c r="O63" s="1284"/>
      <c r="P63" s="1284"/>
      <c r="Q63" s="1284"/>
      <c r="R63" s="1284"/>
      <c r="S63" s="1284"/>
      <c r="T63" s="1284"/>
      <c r="U63" s="1284"/>
      <c r="V63" s="1285"/>
      <c r="W63" s="179"/>
      <c r="AA63" s="65"/>
    </row>
    <row r="64" spans="2:27" ht="13">
      <c r="B64" s="62"/>
      <c r="C64" s="182"/>
      <c r="D64" s="1296" t="s">
        <v>67</v>
      </c>
      <c r="E64" s="1297"/>
      <c r="F64" s="1297"/>
      <c r="G64" s="1298"/>
      <c r="H64" s="1299" t="s">
        <v>1937</v>
      </c>
      <c r="I64" s="1284"/>
      <c r="J64" s="1284"/>
      <c r="K64" s="1284"/>
      <c r="L64" s="1284"/>
      <c r="M64" s="1284"/>
      <c r="N64" s="1284"/>
      <c r="O64" s="1284"/>
      <c r="P64" s="1284"/>
      <c r="Q64" s="1284"/>
      <c r="R64" s="1284"/>
      <c r="S64" s="1284"/>
      <c r="T64" s="1284"/>
      <c r="U64" s="1284"/>
      <c r="V64" s="1285"/>
      <c r="W64" s="179"/>
      <c r="AA64" s="65"/>
    </row>
    <row r="65" spans="2:27" ht="13">
      <c r="B65" s="62"/>
      <c r="C65" s="182"/>
      <c r="D65" s="1296" t="s">
        <v>74</v>
      </c>
      <c r="E65" s="1297"/>
      <c r="F65" s="1297"/>
      <c r="G65" s="1298"/>
      <c r="H65" s="1299" t="s">
        <v>1938</v>
      </c>
      <c r="I65" s="1284"/>
      <c r="J65" s="1284"/>
      <c r="K65" s="1284"/>
      <c r="L65" s="1284"/>
      <c r="M65" s="1284"/>
      <c r="N65" s="1284"/>
      <c r="O65" s="1284"/>
      <c r="P65" s="1284"/>
      <c r="Q65" s="1284"/>
      <c r="R65" s="1284"/>
      <c r="S65" s="1284"/>
      <c r="T65" s="1284"/>
      <c r="U65" s="1284"/>
      <c r="V65" s="1285"/>
      <c r="W65" s="179"/>
      <c r="Y65" s="64"/>
      <c r="AA65" s="65"/>
    </row>
    <row r="66" spans="2:27" ht="13">
      <c r="B66" s="62"/>
      <c r="C66" s="182"/>
      <c r="D66" s="1296" t="s">
        <v>69</v>
      </c>
      <c r="E66" s="1297"/>
      <c r="F66" s="1297"/>
      <c r="G66" s="1298"/>
      <c r="H66" s="1299"/>
      <c r="I66" s="1284"/>
      <c r="J66" s="1284"/>
      <c r="K66" s="1284"/>
      <c r="L66" s="1284"/>
      <c r="M66" s="1284" t="s">
        <v>1939</v>
      </c>
      <c r="N66" s="1284"/>
      <c r="O66" s="1284"/>
      <c r="P66" s="1284"/>
      <c r="Q66" s="1284"/>
      <c r="R66" s="1284"/>
      <c r="S66" s="1284"/>
      <c r="T66" s="1284"/>
      <c r="U66" s="1284"/>
      <c r="V66" s="1285"/>
      <c r="W66" s="179"/>
      <c r="AA66" s="65"/>
    </row>
    <row r="67" spans="2:27" ht="13">
      <c r="B67" s="62"/>
      <c r="C67" s="182"/>
      <c r="D67" s="1296" t="s">
        <v>75</v>
      </c>
      <c r="E67" s="1297"/>
      <c r="F67" s="1297"/>
      <c r="G67" s="1298"/>
      <c r="H67" s="1299" t="s">
        <v>1911</v>
      </c>
      <c r="I67" s="1284"/>
      <c r="J67" s="1284"/>
      <c r="K67" s="1284"/>
      <c r="L67" s="1284"/>
      <c r="M67" s="1284"/>
      <c r="N67" s="1284"/>
      <c r="O67" s="1284"/>
      <c r="P67" s="1284"/>
      <c r="Q67" s="1284"/>
      <c r="R67" s="1284"/>
      <c r="S67" s="1284"/>
      <c r="T67" s="1284"/>
      <c r="U67" s="1284"/>
      <c r="V67" s="1285"/>
      <c r="W67" s="179"/>
      <c r="AA67" s="65"/>
    </row>
    <row r="68" spans="2:27" ht="13">
      <c r="B68" s="62"/>
      <c r="C68" s="182"/>
      <c r="D68" s="1296" t="s">
        <v>653</v>
      </c>
      <c r="E68" s="1297"/>
      <c r="F68" s="1297"/>
      <c r="G68" s="1298"/>
      <c r="H68" s="1299" t="s">
        <v>1912</v>
      </c>
      <c r="I68" s="1284"/>
      <c r="J68" s="1284"/>
      <c r="K68" s="1284"/>
      <c r="L68" s="1284"/>
      <c r="M68" s="1284"/>
      <c r="N68" s="1284"/>
      <c r="O68" s="1284"/>
      <c r="P68" s="1284"/>
      <c r="Q68" s="1284"/>
      <c r="R68" s="1286"/>
      <c r="S68" s="1284"/>
      <c r="T68" s="1284"/>
      <c r="U68" s="1284"/>
      <c r="V68" s="1285"/>
      <c r="W68" s="179"/>
      <c r="AA68" s="65"/>
    </row>
    <row r="69" spans="2:27" ht="14" thickBot="1">
      <c r="B69" s="62"/>
      <c r="C69" s="182"/>
      <c r="D69" s="1302" t="s">
        <v>76</v>
      </c>
      <c r="E69" s="1303"/>
      <c r="F69" s="1303"/>
      <c r="G69" s="1304"/>
      <c r="H69" s="1295"/>
      <c r="I69" s="1287"/>
      <c r="J69" s="1287"/>
      <c r="K69" s="1287"/>
      <c r="L69" s="1287"/>
      <c r="M69" s="1287"/>
      <c r="N69" s="1287"/>
      <c r="O69" s="1287"/>
      <c r="P69" s="1287"/>
      <c r="Q69" s="1287"/>
      <c r="R69" s="1287"/>
      <c r="S69" s="1287"/>
      <c r="T69" s="1287"/>
      <c r="U69" s="1287"/>
      <c r="V69" s="1288"/>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83"/>
      <c r="F73" s="1283"/>
      <c r="G73" s="1283"/>
      <c r="H73" s="63"/>
      <c r="I73" s="63"/>
      <c r="J73" s="63"/>
      <c r="K73" s="63"/>
      <c r="L73" s="63"/>
      <c r="M73" s="63"/>
      <c r="N73" s="63"/>
      <c r="O73" s="33"/>
      <c r="P73" s="1283"/>
      <c r="Q73" s="1283"/>
      <c r="R73" s="1283"/>
      <c r="S73" s="1283"/>
      <c r="T73" s="1283"/>
      <c r="U73" s="382"/>
      <c r="V73" s="382"/>
      <c r="W73" s="64"/>
    </row>
    <row r="74" spans="2:27" ht="12.75" customHeight="1">
      <c r="C74" s="63"/>
      <c r="D74" s="63"/>
      <c r="E74" s="1283"/>
      <c r="F74" s="1283"/>
      <c r="G74" s="1283"/>
      <c r="H74" s="63"/>
      <c r="I74" s="63"/>
      <c r="J74" s="63"/>
      <c r="K74" s="63"/>
      <c r="L74" s="63"/>
      <c r="M74" s="63"/>
      <c r="N74" s="63"/>
      <c r="O74" s="63"/>
      <c r="P74" s="1283"/>
      <c r="Q74" s="1283"/>
      <c r="R74" s="1283"/>
      <c r="S74" s="1283"/>
      <c r="T74" s="1283"/>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71" yWindow="28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headerFooter alignWithMargins="0"/>
  <rowBreaks count="1" manualBreakCount="1">
    <brk id="39" min="2" max="22" man="1"/>
  </rowBreaks>
  <colBreaks count="1" manualBreakCount="1">
    <brk id="2" max="1048575" man="1"/>
  </colBreaks>
  <drawing r:id="rId1"/>
  <legacyDrawing r:id="rId2"/>
  <extLst>
    <ext xmlns:x14="http://schemas.microsoft.com/office/spreadsheetml/2009/9/main" uri="{CCE6A557-97BC-4b89-ADB6-D9C93CAAB3DF}">
      <x14:dataValidations xmlns:xm="http://schemas.microsoft.com/office/excel/2006/main" xWindow="471" yWindow="281" count="2">
        <x14:dataValidation type="list" allowBlank="1" showInputMessage="1" showErrorMessage="1">
          <x14:formula1>
            <xm:f>Lookup!$L$1:$L$5</xm:f>
          </x14:formula1>
          <xm:sqref>H6:M7</xm:sqref>
        </x14:dataValidation>
        <x14:dataValidation type="list" allowBlank="1" showInputMessage="1" showErrorMessage="1">
          <x14:formula1>
            <xm:f>Lookup!I1:I6</xm:f>
          </x14:formula1>
          <xm:sqref>L23:O25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workbookViewId="0">
      <selection activeCell="J14" sqref="J14:S14"/>
    </sheetView>
  </sheetViews>
  <sheetFormatPr baseColWidth="10" defaultColWidth="8.83203125" defaultRowHeight="12" x14ac:dyDescent="0"/>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8.83203125" style="66"/>
  </cols>
  <sheetData>
    <row r="1" spans="3:23" ht="11.25" customHeight="1" thickBot="1">
      <c r="C1" s="77"/>
      <c r="D1" s="77"/>
      <c r="E1" s="1389"/>
      <c r="F1" s="1389"/>
      <c r="G1" s="1389"/>
      <c r="H1" s="1389"/>
      <c r="I1" s="1389"/>
      <c r="J1" s="1389"/>
      <c r="K1" s="1389"/>
      <c r="L1" s="1389"/>
      <c r="M1" s="1389"/>
      <c r="N1" s="63"/>
      <c r="O1" s="1390"/>
      <c r="P1" s="1390"/>
      <c r="Q1" s="1390"/>
      <c r="R1" s="1390"/>
      <c r="S1" s="63"/>
      <c r="T1" s="63"/>
    </row>
    <row r="2" spans="3:23" ht="23.25" customHeight="1" thickBot="1">
      <c r="C2" s="1403" t="s">
        <v>1429</v>
      </c>
      <c r="D2" s="1404"/>
      <c r="E2" s="1404"/>
      <c r="F2" s="1404"/>
      <c r="G2" s="1404"/>
      <c r="H2" s="1404"/>
      <c r="I2" s="1404"/>
      <c r="J2" s="1404"/>
      <c r="K2" s="1404"/>
      <c r="L2" s="1404"/>
      <c r="M2" s="1404"/>
      <c r="N2" s="1404"/>
      <c r="O2" s="1404"/>
      <c r="P2" s="1404"/>
      <c r="Q2" s="1404"/>
      <c r="R2" s="1404"/>
      <c r="S2" s="1404"/>
      <c r="T2" s="1405"/>
    </row>
    <row r="3" spans="3:23" ht="23.25" customHeight="1" thickBot="1">
      <c r="C3" s="1406" t="s">
        <v>607</v>
      </c>
      <c r="D3" s="1407"/>
      <c r="E3" s="1407"/>
      <c r="F3" s="1407"/>
      <c r="G3" s="1407"/>
      <c r="H3" s="1407"/>
      <c r="I3" s="1407"/>
      <c r="J3" s="1407"/>
      <c r="K3" s="1407"/>
      <c r="L3" s="1407"/>
      <c r="M3" s="1407"/>
      <c r="N3" s="1407"/>
      <c r="O3" s="1407"/>
      <c r="P3" s="1407"/>
      <c r="Q3" s="1407"/>
      <c r="R3" s="1407"/>
      <c r="S3" s="1407"/>
      <c r="T3" s="1408"/>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02" t="s">
        <v>367</v>
      </c>
      <c r="E5" s="1396" t="s">
        <v>1473</v>
      </c>
      <c r="F5" s="1397"/>
      <c r="G5" s="1397"/>
      <c r="H5" s="1397"/>
      <c r="I5" s="1397"/>
      <c r="J5" s="1397"/>
      <c r="K5" s="1397"/>
      <c r="L5" s="1397"/>
      <c r="M5" s="1397"/>
      <c r="N5" s="1397"/>
      <c r="O5" s="1397"/>
      <c r="P5" s="1397"/>
      <c r="Q5" s="1397"/>
      <c r="R5" s="1397"/>
      <c r="S5" s="1398"/>
      <c r="T5" s="393"/>
      <c r="U5" s="390"/>
      <c r="V5" s="390"/>
    </row>
    <row r="6" spans="3:23" ht="13.5" customHeight="1" thickBot="1">
      <c r="C6" s="282"/>
      <c r="D6" s="1402"/>
      <c r="E6" s="1399"/>
      <c r="F6" s="1400"/>
      <c r="G6" s="1400"/>
      <c r="H6" s="1400"/>
      <c r="I6" s="1400"/>
      <c r="J6" s="1400"/>
      <c r="K6" s="1400"/>
      <c r="L6" s="1400"/>
      <c r="M6" s="1400"/>
      <c r="N6" s="1400"/>
      <c r="O6" s="1400"/>
      <c r="P6" s="1400"/>
      <c r="Q6" s="1400"/>
      <c r="R6" s="1400"/>
      <c r="S6" s="1401"/>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381" t="s">
        <v>1474</v>
      </c>
      <c r="F8" s="1382"/>
      <c r="G8" s="1382"/>
      <c r="H8" s="1382"/>
      <c r="I8" s="1382"/>
      <c r="J8" s="1383" t="s">
        <v>1967</v>
      </c>
      <c r="K8" s="1383"/>
      <c r="L8" s="1383"/>
      <c r="M8" s="1383"/>
      <c r="N8" s="1383"/>
      <c r="O8" s="1383"/>
      <c r="P8" s="1383"/>
      <c r="Q8" s="1383"/>
      <c r="R8" s="1383"/>
      <c r="S8" s="1384"/>
      <c r="T8" s="95"/>
      <c r="W8" s="398"/>
    </row>
    <row r="9" spans="3:23" ht="200" customHeight="1" thickBot="1">
      <c r="C9" s="282"/>
      <c r="D9" s="202" t="s">
        <v>378</v>
      </c>
      <c r="E9" s="1391" t="s">
        <v>634</v>
      </c>
      <c r="F9" s="1392"/>
      <c r="G9" s="1392"/>
      <c r="H9" s="1392"/>
      <c r="I9" s="1393"/>
      <c r="J9" s="1394" t="s">
        <v>1962</v>
      </c>
      <c r="K9" s="1394"/>
      <c r="L9" s="1394"/>
      <c r="M9" s="1394"/>
      <c r="N9" s="1394"/>
      <c r="O9" s="1394"/>
      <c r="P9" s="1394"/>
      <c r="Q9" s="1394"/>
      <c r="R9" s="1394"/>
      <c r="S9" s="1395"/>
      <c r="T9" s="95"/>
    </row>
    <row r="10" spans="3:23" ht="200" customHeight="1" thickBot="1">
      <c r="C10" s="282"/>
      <c r="D10" s="202" t="s">
        <v>361</v>
      </c>
      <c r="E10" s="1386" t="s">
        <v>380</v>
      </c>
      <c r="F10" s="1387"/>
      <c r="G10" s="1387"/>
      <c r="H10" s="1387"/>
      <c r="I10" s="1388"/>
      <c r="J10" s="1383" t="s">
        <v>1963</v>
      </c>
      <c r="K10" s="1383"/>
      <c r="L10" s="1383"/>
      <c r="M10" s="1383"/>
      <c r="N10" s="1383"/>
      <c r="O10" s="1383"/>
      <c r="P10" s="1383"/>
      <c r="Q10" s="1383"/>
      <c r="R10" s="1383"/>
      <c r="S10" s="1384"/>
      <c r="T10" s="95"/>
    </row>
    <row r="11" spans="3:23" ht="200" customHeight="1" thickBot="1">
      <c r="C11" s="282"/>
      <c r="D11" s="202" t="s">
        <v>382</v>
      </c>
      <c r="E11" s="1386" t="s">
        <v>381</v>
      </c>
      <c r="F11" s="1387"/>
      <c r="G11" s="1387"/>
      <c r="H11" s="1387"/>
      <c r="I11" s="1388"/>
      <c r="J11" s="1383" t="s">
        <v>1968</v>
      </c>
      <c r="K11" s="1383"/>
      <c r="L11" s="1383"/>
      <c r="M11" s="1383"/>
      <c r="N11" s="1383"/>
      <c r="O11" s="1383"/>
      <c r="P11" s="1383"/>
      <c r="Q11" s="1383"/>
      <c r="R11" s="1383"/>
      <c r="S11" s="1384"/>
      <c r="T11" s="95"/>
    </row>
    <row r="12" spans="3:23" ht="200" customHeight="1" thickBot="1">
      <c r="C12" s="282"/>
      <c r="D12" s="202" t="s">
        <v>362</v>
      </c>
      <c r="E12" s="1391" t="s">
        <v>600</v>
      </c>
      <c r="F12" s="1412"/>
      <c r="G12" s="1412"/>
      <c r="H12" s="1412"/>
      <c r="I12" s="1413"/>
      <c r="J12" s="1383" t="s">
        <v>1969</v>
      </c>
      <c r="K12" s="1383"/>
      <c r="L12" s="1383"/>
      <c r="M12" s="1383"/>
      <c r="N12" s="1383"/>
      <c r="O12" s="1383"/>
      <c r="P12" s="1383"/>
      <c r="Q12" s="1383"/>
      <c r="R12" s="1383"/>
      <c r="S12" s="1384"/>
      <c r="T12" s="95"/>
    </row>
    <row r="13" spans="3:23" ht="200" customHeight="1" thickBot="1">
      <c r="C13" s="282"/>
      <c r="D13" s="202" t="s">
        <v>363</v>
      </c>
      <c r="E13" s="1386" t="s">
        <v>280</v>
      </c>
      <c r="F13" s="1387"/>
      <c r="G13" s="1387"/>
      <c r="H13" s="1387"/>
      <c r="I13" s="1388"/>
      <c r="J13" s="1417" t="s">
        <v>1970</v>
      </c>
      <c r="K13" s="1418"/>
      <c r="L13" s="1418"/>
      <c r="M13" s="1418"/>
      <c r="N13" s="1418"/>
      <c r="O13" s="1418"/>
      <c r="P13" s="1418"/>
      <c r="Q13" s="1418"/>
      <c r="R13" s="1418"/>
      <c r="S13" s="1419"/>
      <c r="T13" s="95"/>
    </row>
    <row r="14" spans="3:23" ht="200" customHeight="1" thickBot="1">
      <c r="C14" s="282"/>
      <c r="D14" s="202" t="s">
        <v>364</v>
      </c>
      <c r="E14" s="1409" t="s">
        <v>601</v>
      </c>
      <c r="F14" s="1410"/>
      <c r="G14" s="1410"/>
      <c r="H14" s="1410"/>
      <c r="I14" s="1411"/>
      <c r="J14" s="1414" t="s">
        <v>1940</v>
      </c>
      <c r="K14" s="1415"/>
      <c r="L14" s="1415"/>
      <c r="M14" s="1415"/>
      <c r="N14" s="1415"/>
      <c r="O14" s="1415"/>
      <c r="P14" s="1415"/>
      <c r="Q14" s="1415"/>
      <c r="R14" s="1415"/>
      <c r="S14" s="1416"/>
      <c r="T14" s="95"/>
    </row>
    <row r="15" spans="3: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385"/>
      <c r="F17" s="1385"/>
      <c r="G17" s="1385"/>
      <c r="H17" s="1385"/>
      <c r="I17" s="1385"/>
      <c r="J17" s="1385"/>
      <c r="K17" s="5"/>
      <c r="L17" s="5"/>
      <c r="M17" s="5"/>
      <c r="N17" s="5"/>
      <c r="O17" s="5"/>
      <c r="P17" s="5"/>
      <c r="R17" s="1380"/>
      <c r="S17" s="1380"/>
      <c r="T17" s="53"/>
      <c r="U17" s="53"/>
      <c r="V17" s="89"/>
    </row>
    <row r="18" spans="5:22">
      <c r="E18" s="1385"/>
      <c r="F18" s="1385"/>
      <c r="G18" s="1385"/>
      <c r="H18" s="1385"/>
      <c r="I18" s="1385"/>
      <c r="J18" s="1385"/>
      <c r="Q18" s="53"/>
      <c r="R18" s="1380"/>
      <c r="S18" s="1380"/>
      <c r="T18" s="53"/>
      <c r="U18" s="53"/>
    </row>
  </sheetData>
  <sheetProtection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headerFooter alignWithMargins="0"/>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C000"/>
    <pageSetUpPr fitToPage="1"/>
  </sheetPr>
  <dimension ref="C1:X26"/>
  <sheetViews>
    <sheetView topLeftCell="A4" zoomScaleSheetLayoutView="100" workbookViewId="0">
      <selection activeCell="G20" sqref="G20:J20"/>
    </sheetView>
  </sheetViews>
  <sheetFormatPr baseColWidth="10" defaultColWidth="8.83203125" defaultRowHeight="14" x14ac:dyDescent="0"/>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8.83203125" style="357"/>
  </cols>
  <sheetData>
    <row r="1" spans="3:23" ht="15" thickBot="1"/>
    <row r="2" spans="3:23" ht="20" thickBot="1">
      <c r="C2" s="1432" t="s">
        <v>1429</v>
      </c>
      <c r="D2" s="1433"/>
      <c r="E2" s="1433"/>
      <c r="F2" s="1433"/>
      <c r="G2" s="1433"/>
      <c r="H2" s="1433"/>
      <c r="I2" s="1433"/>
      <c r="J2" s="1433"/>
      <c r="K2" s="1434"/>
      <c r="M2" s="1444" t="s">
        <v>611</v>
      </c>
      <c r="N2" s="1445"/>
      <c r="O2" s="1445"/>
      <c r="P2" s="1445"/>
      <c r="Q2" s="1445"/>
      <c r="R2" s="1445"/>
      <c r="S2" s="1445"/>
      <c r="T2" s="1445"/>
      <c r="U2" s="1445"/>
      <c r="V2" s="1446"/>
    </row>
    <row r="3" spans="3:23" ht="18.75" customHeight="1" thickBot="1">
      <c r="C3" s="1435" t="s">
        <v>1459</v>
      </c>
      <c r="D3" s="1436"/>
      <c r="E3" s="1436"/>
      <c r="F3" s="1436"/>
      <c r="G3" s="1436"/>
      <c r="H3" s="1436"/>
      <c r="I3" s="1436"/>
      <c r="J3" s="1436"/>
      <c r="K3" s="1437"/>
      <c r="M3" s="1447" t="s">
        <v>1829</v>
      </c>
      <c r="N3" s="1448"/>
      <c r="O3" s="1448"/>
      <c r="P3" s="1448"/>
      <c r="Q3" s="1448"/>
      <c r="R3" s="1448"/>
      <c r="S3" s="1448"/>
      <c r="T3" s="1448"/>
      <c r="U3" s="1448"/>
      <c r="V3" s="1449"/>
    </row>
    <row r="4" spans="3:23" ht="18.75" customHeight="1" thickBot="1">
      <c r="C4" s="373"/>
      <c r="D4" s="372"/>
      <c r="E4" s="371"/>
      <c r="F4" s="371"/>
      <c r="G4" s="371"/>
      <c r="H4" s="371"/>
      <c r="I4" s="371"/>
      <c r="J4" s="371"/>
      <c r="K4" s="370"/>
      <c r="M4" s="1450"/>
      <c r="N4" s="1451"/>
      <c r="O4" s="1451"/>
      <c r="P4" s="1451"/>
      <c r="Q4" s="1451"/>
      <c r="R4" s="1451"/>
      <c r="S4" s="1451"/>
      <c r="T4" s="1451"/>
      <c r="U4" s="1451"/>
      <c r="V4" s="1452"/>
    </row>
    <row r="5" spans="3:23" ht="180.75" customHeight="1" thickBot="1">
      <c r="C5" s="369" t="s">
        <v>367</v>
      </c>
      <c r="D5" s="365"/>
      <c r="E5" s="1438" t="s">
        <v>1475</v>
      </c>
      <c r="F5" s="1439"/>
      <c r="G5" s="1439"/>
      <c r="H5" s="1439"/>
      <c r="I5" s="1439"/>
      <c r="J5" s="1440"/>
      <c r="K5" s="368"/>
      <c r="M5" s="1450"/>
      <c r="N5" s="1451"/>
      <c r="O5" s="1451"/>
      <c r="P5" s="1451"/>
      <c r="Q5" s="1451"/>
      <c r="R5" s="1451"/>
      <c r="S5" s="1451"/>
      <c r="T5" s="1451"/>
      <c r="U5" s="1451"/>
      <c r="V5" s="1452"/>
    </row>
    <row r="6" spans="3:23" ht="15" customHeight="1" thickBot="1">
      <c r="C6" s="367"/>
      <c r="D6" s="365"/>
      <c r="E6" s="366"/>
      <c r="F6" s="366"/>
      <c r="G6" s="366"/>
      <c r="H6" s="366"/>
      <c r="I6" s="366"/>
      <c r="J6" s="366"/>
      <c r="K6" s="362"/>
      <c r="M6" s="1450"/>
      <c r="N6" s="1451"/>
      <c r="O6" s="1451"/>
      <c r="P6" s="1451"/>
      <c r="Q6" s="1451"/>
      <c r="R6" s="1451"/>
      <c r="S6" s="1451"/>
      <c r="T6" s="1451"/>
      <c r="U6" s="1451"/>
      <c r="V6" s="1452"/>
    </row>
    <row r="7" spans="3:23" ht="31.5" customHeight="1" thickBot="1">
      <c r="C7" s="1423" t="s">
        <v>591</v>
      </c>
      <c r="D7" s="365"/>
      <c r="E7" s="1430" t="s">
        <v>590</v>
      </c>
      <c r="F7" s="1431"/>
      <c r="G7" s="1424" t="s">
        <v>1942</v>
      </c>
      <c r="H7" s="1425"/>
      <c r="I7" s="1425"/>
      <c r="J7" s="1426"/>
      <c r="K7" s="362"/>
      <c r="M7" s="1450"/>
      <c r="N7" s="1451"/>
      <c r="O7" s="1451"/>
      <c r="P7" s="1451"/>
      <c r="Q7" s="1451"/>
      <c r="R7" s="1451"/>
      <c r="S7" s="1451"/>
      <c r="T7" s="1451"/>
      <c r="U7" s="1451"/>
      <c r="V7" s="1452"/>
    </row>
    <row r="8" spans="3:23" ht="31.5" customHeight="1" thickBot="1">
      <c r="C8" s="1423"/>
      <c r="D8" s="365"/>
      <c r="E8" s="363"/>
      <c r="F8" s="434" t="s">
        <v>589</v>
      </c>
      <c r="G8" s="1427" t="s">
        <v>1943</v>
      </c>
      <c r="H8" s="1428"/>
      <c r="I8" s="1428"/>
      <c r="J8" s="1429"/>
      <c r="K8" s="362"/>
      <c r="M8" s="1450"/>
      <c r="N8" s="1451"/>
      <c r="O8" s="1451"/>
      <c r="P8" s="1451"/>
      <c r="Q8" s="1451"/>
      <c r="R8" s="1451"/>
      <c r="S8" s="1451"/>
      <c r="T8" s="1451"/>
      <c r="U8" s="1451"/>
      <c r="V8" s="1452"/>
      <c r="W8" s="379"/>
    </row>
    <row r="9" spans="3:23" ht="31.5" customHeight="1" thickBot="1">
      <c r="C9" s="1423"/>
      <c r="D9" s="365"/>
      <c r="E9" s="363"/>
      <c r="F9" s="434" t="s">
        <v>588</v>
      </c>
      <c r="G9" s="1427" t="s">
        <v>1956</v>
      </c>
      <c r="H9" s="1428"/>
      <c r="I9" s="1428"/>
      <c r="J9" s="1429"/>
      <c r="K9" s="362"/>
      <c r="M9" s="1453"/>
      <c r="N9" s="1454"/>
      <c r="O9" s="1454"/>
      <c r="P9" s="1454"/>
      <c r="Q9" s="1454"/>
      <c r="R9" s="1454"/>
      <c r="S9" s="1454"/>
      <c r="T9" s="1454"/>
      <c r="U9" s="1454"/>
      <c r="V9" s="1455"/>
    </row>
    <row r="10" spans="3:23" ht="31.5" customHeight="1" thickBot="1">
      <c r="C10" s="1423"/>
      <c r="D10" s="363"/>
      <c r="E10" s="363"/>
      <c r="F10" s="434" t="s">
        <v>587</v>
      </c>
      <c r="G10" s="1427"/>
      <c r="H10" s="1428"/>
      <c r="I10" s="1428"/>
      <c r="J10" s="1429"/>
      <c r="K10" s="362"/>
      <c r="M10" s="376"/>
      <c r="N10" s="376"/>
      <c r="O10" s="376"/>
      <c r="P10" s="376"/>
      <c r="Q10" s="376"/>
      <c r="R10" s="376"/>
      <c r="S10" s="376"/>
      <c r="T10" s="376"/>
      <c r="U10" s="376"/>
      <c r="V10" s="376"/>
    </row>
    <row r="11" spans="3:23" ht="31.5" customHeight="1" thickBot="1">
      <c r="C11" s="1423"/>
      <c r="D11" s="363"/>
      <c r="E11" s="363"/>
      <c r="F11" s="434" t="s">
        <v>586</v>
      </c>
      <c r="G11" s="1427"/>
      <c r="H11" s="1428"/>
      <c r="I11" s="1428"/>
      <c r="J11" s="1429"/>
      <c r="K11" s="362"/>
      <c r="M11" s="1441" t="s">
        <v>610</v>
      </c>
      <c r="N11" s="1442"/>
      <c r="O11" s="1442"/>
      <c r="P11" s="1442"/>
      <c r="Q11" s="1442"/>
      <c r="R11" s="1442"/>
      <c r="S11" s="1442"/>
      <c r="T11" s="1442"/>
      <c r="U11" s="1442"/>
      <c r="V11" s="1443"/>
    </row>
    <row r="12" spans="3:23" ht="31.5" customHeight="1" thickBot="1">
      <c r="C12" s="1423"/>
      <c r="D12" s="363"/>
      <c r="E12" s="1430" t="s">
        <v>585</v>
      </c>
      <c r="F12" s="1431"/>
      <c r="G12" s="1427" t="s">
        <v>1955</v>
      </c>
      <c r="H12" s="1428"/>
      <c r="I12" s="1428"/>
      <c r="J12" s="1429"/>
      <c r="K12" s="362"/>
      <c r="M12" s="1456" t="s">
        <v>1816</v>
      </c>
      <c r="N12" s="1457"/>
      <c r="O12" s="1002"/>
      <c r="P12" s="1002"/>
      <c r="Q12" s="1002"/>
      <c r="R12" s="1002"/>
      <c r="S12" s="1002"/>
      <c r="T12" s="1002"/>
      <c r="U12" s="1002"/>
      <c r="V12" s="1003"/>
      <c r="W12" s="1000" t="s">
        <v>1817</v>
      </c>
    </row>
    <row r="13" spans="3:23" ht="31.5" customHeight="1" thickBot="1">
      <c r="C13" s="1423"/>
      <c r="D13" s="363"/>
      <c r="E13" s="363"/>
      <c r="F13" s="434" t="s">
        <v>584</v>
      </c>
      <c r="G13" s="1427" t="s">
        <v>1957</v>
      </c>
      <c r="H13" s="1428"/>
      <c r="I13" s="1428"/>
      <c r="J13" s="1429"/>
      <c r="K13" s="362"/>
      <c r="M13" s="1458" t="s">
        <v>1818</v>
      </c>
      <c r="N13" s="1459"/>
      <c r="O13" s="1459"/>
      <c r="P13" s="1459"/>
      <c r="Q13" s="1459"/>
      <c r="R13" s="1459"/>
      <c r="S13" s="1459"/>
      <c r="T13" s="1459"/>
      <c r="U13" s="1459"/>
      <c r="V13" s="1460"/>
      <c r="W13" s="357" t="s">
        <v>1819</v>
      </c>
    </row>
    <row r="14" spans="3:23" ht="31.5" customHeight="1" thickBot="1">
      <c r="C14" s="1423"/>
      <c r="D14" s="363"/>
      <c r="E14" s="363"/>
      <c r="F14" s="434" t="s">
        <v>583</v>
      </c>
      <c r="G14" s="1427" t="s">
        <v>1944</v>
      </c>
      <c r="H14" s="1428"/>
      <c r="I14" s="1428"/>
      <c r="J14" s="1429"/>
      <c r="K14" s="362"/>
      <c r="M14" s="1450" t="s">
        <v>1824</v>
      </c>
      <c r="N14" s="1451"/>
      <c r="O14" s="1451"/>
      <c r="P14" s="1451"/>
      <c r="Q14" s="1451"/>
      <c r="R14" s="1451"/>
      <c r="S14" s="1451"/>
      <c r="T14" s="1451"/>
      <c r="U14" s="1451"/>
      <c r="V14" s="1452"/>
      <c r="W14" s="357" t="s">
        <v>1820</v>
      </c>
    </row>
    <row r="15" spans="3:23" ht="31.5" customHeight="1" thickBot="1">
      <c r="C15" s="1423"/>
      <c r="D15" s="363"/>
      <c r="E15" s="363"/>
      <c r="F15" s="434" t="s">
        <v>582</v>
      </c>
      <c r="G15" s="1427"/>
      <c r="H15" s="1428"/>
      <c r="I15" s="1428"/>
      <c r="J15" s="1429"/>
      <c r="K15" s="362"/>
      <c r="M15" s="1461" t="s">
        <v>1825</v>
      </c>
      <c r="N15" s="1462"/>
      <c r="O15" s="1462"/>
      <c r="P15" s="1462"/>
      <c r="Q15" s="1462"/>
      <c r="R15" s="1462"/>
      <c r="S15" s="1462"/>
      <c r="T15" s="1462"/>
      <c r="U15" s="1462"/>
      <c r="V15" s="1463"/>
      <c r="W15" s="1000" t="s">
        <v>1822</v>
      </c>
    </row>
    <row r="16" spans="3:23" ht="31.5" customHeight="1" thickBot="1">
      <c r="C16" s="1423"/>
      <c r="D16" s="363"/>
      <c r="E16" s="363"/>
      <c r="F16" s="434" t="s">
        <v>581</v>
      </c>
      <c r="G16" s="1427"/>
      <c r="H16" s="1428"/>
      <c r="I16" s="1428"/>
      <c r="J16" s="1429"/>
      <c r="K16" s="362"/>
      <c r="M16" s="1464" t="s">
        <v>1821</v>
      </c>
      <c r="N16" s="1465"/>
      <c r="O16" s="997"/>
      <c r="P16" s="997"/>
      <c r="Q16" s="997"/>
      <c r="R16" s="997"/>
      <c r="S16" s="997"/>
      <c r="T16" s="997"/>
      <c r="U16" s="997"/>
      <c r="V16" s="1001"/>
    </row>
    <row r="17" spans="3:24" ht="31.5" customHeight="1" thickBot="1">
      <c r="C17" s="1423"/>
      <c r="D17" s="363"/>
      <c r="E17" s="1430" t="s">
        <v>580</v>
      </c>
      <c r="F17" s="1431"/>
      <c r="G17" s="1427" t="s">
        <v>1964</v>
      </c>
      <c r="H17" s="1428"/>
      <c r="I17" s="1428"/>
      <c r="J17" s="1429"/>
      <c r="K17" s="362"/>
      <c r="M17" s="1450" t="s">
        <v>1828</v>
      </c>
      <c r="N17" s="1451"/>
      <c r="O17" s="1451"/>
      <c r="P17" s="1451"/>
      <c r="Q17" s="1451"/>
      <c r="R17" s="1451"/>
      <c r="S17" s="1451"/>
      <c r="T17" s="1451"/>
      <c r="U17" s="1451"/>
      <c r="V17" s="1452"/>
    </row>
    <row r="18" spans="3:24" ht="31.5" customHeight="1" thickBot="1">
      <c r="C18" s="1423"/>
      <c r="D18" s="363"/>
      <c r="E18" s="363"/>
      <c r="F18" s="434" t="s">
        <v>579</v>
      </c>
      <c r="G18" s="1427" t="s">
        <v>1965</v>
      </c>
      <c r="H18" s="1428"/>
      <c r="I18" s="1428"/>
      <c r="J18" s="1429"/>
      <c r="K18" s="362"/>
      <c r="M18" s="1450" t="s">
        <v>1826</v>
      </c>
      <c r="N18" s="1451"/>
      <c r="O18" s="1451"/>
      <c r="P18" s="1451"/>
      <c r="Q18" s="1451"/>
      <c r="R18" s="1451"/>
      <c r="S18" s="1451"/>
      <c r="T18" s="1451"/>
      <c r="U18" s="1451"/>
      <c r="V18" s="1452"/>
    </row>
    <row r="19" spans="3:24" ht="31.5" customHeight="1" thickBot="1">
      <c r="C19" s="1423"/>
      <c r="D19" s="363"/>
      <c r="E19" s="363"/>
      <c r="F19" s="434" t="s">
        <v>578</v>
      </c>
      <c r="G19" s="1427" t="s">
        <v>1966</v>
      </c>
      <c r="H19" s="1428"/>
      <c r="I19" s="1428"/>
      <c r="J19" s="1429"/>
      <c r="K19" s="362"/>
      <c r="M19" s="1453" t="s">
        <v>1827</v>
      </c>
      <c r="N19" s="1454"/>
      <c r="O19" s="1454"/>
      <c r="P19" s="1454"/>
      <c r="Q19" s="1454"/>
      <c r="R19" s="1454"/>
      <c r="S19" s="1454"/>
      <c r="T19" s="1454"/>
      <c r="U19" s="1454"/>
      <c r="V19" s="1455"/>
    </row>
    <row r="20" spans="3:24" ht="31.5" customHeight="1" thickBot="1">
      <c r="C20" s="1423"/>
      <c r="D20" s="364"/>
      <c r="E20" s="363"/>
      <c r="F20" s="434" t="s">
        <v>577</v>
      </c>
      <c r="G20" s="1427"/>
      <c r="H20" s="1428"/>
      <c r="I20" s="1428"/>
      <c r="J20" s="1429"/>
      <c r="K20" s="362"/>
      <c r="M20" s="997"/>
      <c r="N20" s="997"/>
      <c r="O20" s="997"/>
      <c r="P20" s="997"/>
      <c r="Q20" s="997"/>
      <c r="R20" s="997"/>
      <c r="S20" s="997"/>
      <c r="T20" s="997"/>
      <c r="U20" s="997"/>
      <c r="V20" s="997"/>
    </row>
    <row r="21" spans="3:24" ht="31.5" customHeight="1" thickBot="1">
      <c r="C21" s="1423"/>
      <c r="D21" s="364"/>
      <c r="E21" s="363"/>
      <c r="F21" s="434" t="s">
        <v>576</v>
      </c>
      <c r="G21" s="1420"/>
      <c r="H21" s="1421"/>
      <c r="I21" s="1421"/>
      <c r="J21" s="1422"/>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1823</v>
      </c>
    </row>
    <row r="24" spans="3:24">
      <c r="X24" s="1000"/>
    </row>
    <row r="25" spans="3:24" ht="288.75" customHeight="1"/>
    <row r="26" spans="3:24" ht="18" customHeight="1"/>
  </sheetData>
  <sheetProtection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000"/>
  </sheetPr>
  <dimension ref="B1:BD49"/>
  <sheetViews>
    <sheetView showGridLines="0" workbookViewId="0">
      <selection activeCell="E17" sqref="E17:H17"/>
    </sheetView>
  </sheetViews>
  <sheetFormatPr baseColWidth="10" defaultColWidth="8.83203125" defaultRowHeight="12" x14ac:dyDescent="0"/>
  <cols>
    <col min="1" max="1" width="2.83203125" style="93" customWidth="1"/>
    <col min="2" max="2" width="33" style="93" customWidth="1"/>
    <col min="3" max="3" width="10.6640625" style="93" customWidth="1"/>
    <col min="4" max="4" width="2" style="93" customWidth="1"/>
    <col min="5" max="5" width="9.1640625" style="93" customWidth="1"/>
    <col min="6" max="6" width="9" style="93" customWidth="1"/>
    <col min="7" max="7" width="8.83203125" style="93" customWidth="1"/>
    <col min="8" max="8" width="9.1640625" style="93" customWidth="1"/>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8.832031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79" t="s">
        <v>1429</v>
      </c>
      <c r="D2" s="1480"/>
      <c r="E2" s="1480"/>
      <c r="F2" s="1480"/>
      <c r="G2" s="1480"/>
      <c r="H2" s="1480"/>
      <c r="I2" s="1480"/>
      <c r="J2" s="1480"/>
      <c r="K2" s="1480"/>
      <c r="L2" s="1480"/>
      <c r="M2" s="1480"/>
      <c r="N2" s="1480"/>
      <c r="O2" s="1480"/>
      <c r="P2" s="1480"/>
      <c r="Q2" s="1480"/>
      <c r="R2" s="1480"/>
      <c r="S2" s="1480"/>
      <c r="T2" s="1480"/>
      <c r="U2" s="1480"/>
      <c r="V2" s="1481"/>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82" t="s">
        <v>596</v>
      </c>
      <c r="D3" s="1483"/>
      <c r="E3" s="1483"/>
      <c r="F3" s="1483"/>
      <c r="G3" s="1483"/>
      <c r="H3" s="1483"/>
      <c r="I3" s="1483"/>
      <c r="J3" s="1483"/>
      <c r="K3" s="1483"/>
      <c r="L3" s="1483"/>
      <c r="M3" s="1483"/>
      <c r="N3" s="1483"/>
      <c r="O3" s="1483"/>
      <c r="P3" s="1483"/>
      <c r="Q3" s="1483"/>
      <c r="R3" s="1483"/>
      <c r="S3" s="1483"/>
      <c r="T3" s="1483"/>
      <c r="U3" s="1483"/>
      <c r="V3" s="1484"/>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85" t="s">
        <v>637</v>
      </c>
      <c r="F5" s="1486"/>
      <c r="G5" s="1486"/>
      <c r="H5" s="1486"/>
      <c r="I5" s="1486"/>
      <c r="J5" s="1486"/>
      <c r="K5" s="1486"/>
      <c r="L5" s="1486"/>
      <c r="M5" s="1486"/>
      <c r="N5" s="1486"/>
      <c r="O5" s="1486"/>
      <c r="P5" s="1486"/>
      <c r="Q5" s="1486"/>
      <c r="R5" s="1486"/>
      <c r="S5" s="1486"/>
      <c r="T5" s="1486"/>
      <c r="U5" s="1487"/>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638</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71"/>
      <c r="G7" s="105"/>
      <c r="H7" s="99" t="s">
        <v>269</v>
      </c>
      <c r="I7" s="1171"/>
      <c r="J7" s="433"/>
      <c r="K7" s="99" t="s">
        <v>268</v>
      </c>
      <c r="L7" s="1171"/>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45" customHeight="1">
      <c r="B8" s="226"/>
      <c r="C8" s="241"/>
      <c r="D8" s="227"/>
      <c r="E8" s="1489" t="s">
        <v>1476</v>
      </c>
      <c r="F8" s="1489"/>
      <c r="G8" s="1489"/>
      <c r="H8" s="1489"/>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89"/>
      <c r="F9" s="1489"/>
      <c r="G9" s="1489"/>
      <c r="H9" s="1489"/>
      <c r="I9" s="874"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90"/>
      <c r="F10" s="1490"/>
      <c r="G10" s="1490"/>
      <c r="H10" s="1490"/>
      <c r="I10" s="200"/>
      <c r="J10" s="200"/>
      <c r="K10" s="200"/>
      <c r="L10" s="200"/>
      <c r="M10" s="219" t="s">
        <v>466</v>
      </c>
      <c r="N10" s="220"/>
      <c r="O10" s="220"/>
      <c r="P10" s="220"/>
      <c r="Q10" s="220"/>
      <c r="R10" s="220"/>
      <c r="S10" s="220"/>
      <c r="T10" s="220"/>
      <c r="U10" s="220"/>
      <c r="V10" s="221"/>
      <c r="W10" s="1478" t="s">
        <v>365</v>
      </c>
      <c r="X10" s="1478"/>
      <c r="Y10" s="1478"/>
      <c r="Z10" s="1478"/>
      <c r="AA10" s="1478"/>
      <c r="AB10" s="1478"/>
      <c r="AC10" s="1478"/>
      <c r="AD10" s="1478"/>
      <c r="AE10" s="1478"/>
      <c r="AF10" s="1478"/>
      <c r="AG10" s="1478"/>
      <c r="AH10" s="1478"/>
      <c r="AI10" s="1478"/>
      <c r="AJ10" s="1478"/>
      <c r="AK10" s="1478"/>
      <c r="AL10" s="1478"/>
      <c r="AM10" s="1478"/>
      <c r="AN10" s="1478"/>
      <c r="AO10" s="1478"/>
      <c r="AP10" s="1478"/>
      <c r="AQ10" s="1478"/>
      <c r="AR10" s="1478"/>
      <c r="AS10" s="1478"/>
      <c r="AT10" s="1478"/>
      <c r="AU10" s="1478"/>
      <c r="AV10" s="1478"/>
      <c r="AW10" s="1478"/>
      <c r="AX10" s="1478"/>
      <c r="AY10" s="1478"/>
      <c r="AZ10" s="1475" t="s">
        <v>467</v>
      </c>
      <c r="BA10" s="1476"/>
      <c r="BB10" s="1476"/>
      <c r="BC10" s="1476"/>
      <c r="BD10" s="1476"/>
    </row>
    <row r="11" spans="2:56" ht="16.5" customHeight="1">
      <c r="B11" s="90"/>
      <c r="C11" s="245"/>
      <c r="D11" s="33"/>
      <c r="E11" s="1488" t="s">
        <v>270</v>
      </c>
      <c r="F11" s="1488"/>
      <c r="G11" s="1488"/>
      <c r="H11" s="1488"/>
      <c r="I11" s="1488" t="s">
        <v>272</v>
      </c>
      <c r="J11" s="1488"/>
      <c r="K11" s="1488"/>
      <c r="L11" s="1488"/>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75"/>
      <c r="BA11" s="1476"/>
      <c r="BB11" s="1476"/>
      <c r="BC11" s="1476"/>
      <c r="BD11" s="1476"/>
    </row>
    <row r="12" spans="2:56" ht="36.75" customHeight="1">
      <c r="B12" s="90"/>
      <c r="C12" s="246" t="s">
        <v>366</v>
      </c>
      <c r="D12" s="33"/>
      <c r="E12" s="1477" t="s">
        <v>1477</v>
      </c>
      <c r="F12" s="1473"/>
      <c r="G12" s="1473"/>
      <c r="H12" s="1474"/>
      <c r="I12" s="1472" t="s">
        <v>1033</v>
      </c>
      <c r="J12" s="1473"/>
      <c r="K12" s="1473"/>
      <c r="L12" s="1474"/>
      <c r="M12" s="1029"/>
      <c r="N12" s="1029" t="s">
        <v>3</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75"/>
      <c r="BA12" s="1476"/>
      <c r="BB12" s="1476"/>
      <c r="BC12" s="1476"/>
      <c r="BD12" s="1476"/>
    </row>
    <row r="13" spans="2:56" ht="36.75" customHeight="1">
      <c r="B13" s="90"/>
      <c r="C13" s="245"/>
      <c r="D13" s="33"/>
      <c r="E13" s="1469" t="s">
        <v>1920</v>
      </c>
      <c r="F13" s="1470"/>
      <c r="G13" s="1470"/>
      <c r="H13" s="1471"/>
      <c r="I13" s="1469" t="s">
        <v>1929</v>
      </c>
      <c r="J13" s="1470"/>
      <c r="K13" s="1470"/>
      <c r="L13" s="1471"/>
      <c r="M13" s="215"/>
      <c r="N13" s="215" t="s">
        <v>3</v>
      </c>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75"/>
      <c r="BA13" s="1476"/>
      <c r="BB13" s="1476"/>
      <c r="BC13" s="1476"/>
      <c r="BD13" s="1476"/>
    </row>
    <row r="14" spans="2:56" ht="36.75" customHeight="1">
      <c r="B14" s="90"/>
      <c r="C14" s="245"/>
      <c r="D14" s="33"/>
      <c r="E14" s="1469" t="s">
        <v>1921</v>
      </c>
      <c r="F14" s="1470"/>
      <c r="G14" s="1470"/>
      <c r="H14" s="1471"/>
      <c r="I14" s="1466" t="s">
        <v>1928</v>
      </c>
      <c r="J14" s="1467"/>
      <c r="K14" s="1467"/>
      <c r="L14" s="1468"/>
      <c r="M14" s="215" t="s">
        <v>3</v>
      </c>
      <c r="N14" s="215" t="s">
        <v>3</v>
      </c>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66" t="s">
        <v>1922</v>
      </c>
      <c r="F15" s="1467"/>
      <c r="G15" s="1467"/>
      <c r="H15" s="1468"/>
      <c r="I15" s="1466" t="s">
        <v>1930</v>
      </c>
      <c r="J15" s="1467"/>
      <c r="K15" s="1467"/>
      <c r="L15" s="1468"/>
      <c r="M15" s="215"/>
      <c r="N15" s="216"/>
      <c r="O15" s="215" t="s">
        <v>3</v>
      </c>
      <c r="P15" s="215" t="s">
        <v>3</v>
      </c>
      <c r="Q15" s="215" t="s">
        <v>3</v>
      </c>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66" t="s">
        <v>1923</v>
      </c>
      <c r="F16" s="1467"/>
      <c r="G16" s="1467"/>
      <c r="H16" s="1468"/>
      <c r="I16" s="1466" t="s">
        <v>1929</v>
      </c>
      <c r="J16" s="1467"/>
      <c r="K16" s="1467"/>
      <c r="L16" s="1468"/>
      <c r="M16" s="215"/>
      <c r="N16" s="215"/>
      <c r="O16" s="215" t="s">
        <v>3</v>
      </c>
      <c r="P16" s="215" t="s">
        <v>3</v>
      </c>
      <c r="Q16" s="215" t="s">
        <v>3</v>
      </c>
      <c r="R16" s="215" t="s">
        <v>3</v>
      </c>
      <c r="S16" s="215" t="s">
        <v>3</v>
      </c>
      <c r="T16" s="215" t="s">
        <v>3</v>
      </c>
      <c r="U16" s="215" t="s">
        <v>3</v>
      </c>
      <c r="V16" s="252" t="s">
        <v>3</v>
      </c>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66" t="s">
        <v>1924</v>
      </c>
      <c r="F17" s="1467"/>
      <c r="G17" s="1467"/>
      <c r="H17" s="1468"/>
      <c r="I17" s="1466" t="s">
        <v>1930</v>
      </c>
      <c r="J17" s="1467"/>
      <c r="K17" s="1467"/>
      <c r="L17" s="1468"/>
      <c r="M17" s="215"/>
      <c r="N17" s="215"/>
      <c r="O17" s="215"/>
      <c r="P17" s="215"/>
      <c r="Q17" s="215"/>
      <c r="R17" s="215" t="s">
        <v>3</v>
      </c>
      <c r="S17" s="215"/>
      <c r="T17" s="215"/>
      <c r="U17" s="215" t="s">
        <v>3</v>
      </c>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66" t="s">
        <v>1926</v>
      </c>
      <c r="F18" s="1467"/>
      <c r="G18" s="1467"/>
      <c r="H18" s="1468"/>
      <c r="I18" s="1466" t="s">
        <v>1929</v>
      </c>
      <c r="J18" s="1467"/>
      <c r="K18" s="1467"/>
      <c r="L18" s="1468"/>
      <c r="M18" s="215"/>
      <c r="N18" s="215"/>
      <c r="O18" s="215"/>
      <c r="P18" s="215"/>
      <c r="Q18" s="215"/>
      <c r="R18" s="215"/>
      <c r="S18" s="215"/>
      <c r="T18" s="215" t="s">
        <v>3</v>
      </c>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66" t="s">
        <v>1927</v>
      </c>
      <c r="F19" s="1467"/>
      <c r="G19" s="1467"/>
      <c r="H19" s="1468"/>
      <c r="I19" s="1466" t="s">
        <v>1929</v>
      </c>
      <c r="J19" s="1467"/>
      <c r="K19" s="1467"/>
      <c r="L19" s="1468"/>
      <c r="M19" s="215"/>
      <c r="N19" s="215"/>
      <c r="O19" s="215" t="s">
        <v>3</v>
      </c>
      <c r="P19" s="215"/>
      <c r="Q19" s="215"/>
      <c r="R19" s="215"/>
      <c r="S19" s="215"/>
      <c r="T19" s="215" t="s">
        <v>3</v>
      </c>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66" t="s">
        <v>1917</v>
      </c>
      <c r="F20" s="1467"/>
      <c r="G20" s="1467"/>
      <c r="H20" s="1468"/>
      <c r="I20" s="1466" t="s">
        <v>1928</v>
      </c>
      <c r="J20" s="1467"/>
      <c r="K20" s="1467"/>
      <c r="L20" s="1468"/>
      <c r="M20" s="215"/>
      <c r="N20" s="215"/>
      <c r="O20" s="215"/>
      <c r="P20" s="215"/>
      <c r="Q20" s="215"/>
      <c r="R20" s="215" t="s">
        <v>3</v>
      </c>
      <c r="S20" s="215" t="s">
        <v>3</v>
      </c>
      <c r="T20" s="215" t="s">
        <v>3</v>
      </c>
      <c r="U20" s="215" t="s">
        <v>3</v>
      </c>
      <c r="V20" s="252" t="s">
        <v>3</v>
      </c>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66" t="s">
        <v>1918</v>
      </c>
      <c r="F21" s="1467"/>
      <c r="G21" s="1467"/>
      <c r="H21" s="1468"/>
      <c r="I21" s="1466" t="s">
        <v>1928</v>
      </c>
      <c r="J21" s="1467"/>
      <c r="K21" s="1467"/>
      <c r="L21" s="1468"/>
      <c r="M21" s="215"/>
      <c r="N21" s="215"/>
      <c r="O21" s="215"/>
      <c r="P21" s="215"/>
      <c r="Q21" s="215" t="s">
        <v>3</v>
      </c>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66" t="s">
        <v>1925</v>
      </c>
      <c r="F22" s="1467"/>
      <c r="G22" s="1467"/>
      <c r="H22" s="1468"/>
      <c r="I22" s="1466" t="s">
        <v>1928</v>
      </c>
      <c r="J22" s="1467"/>
      <c r="K22" s="1467"/>
      <c r="L22" s="1468"/>
      <c r="M22" s="215"/>
      <c r="N22" s="215"/>
      <c r="O22" s="215"/>
      <c r="P22" s="215"/>
      <c r="Q22" s="215"/>
      <c r="R22" s="215" t="s">
        <v>3</v>
      </c>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75"/>
      <c r="BA22" s="1476"/>
      <c r="BB22" s="1476"/>
      <c r="BC22" s="1476"/>
      <c r="BD22" s="1476"/>
    </row>
    <row r="23" spans="2:56" ht="36.75" customHeight="1">
      <c r="B23" s="90"/>
      <c r="C23" s="245"/>
      <c r="D23" s="33"/>
      <c r="E23" s="1466" t="s">
        <v>1919</v>
      </c>
      <c r="F23" s="1467"/>
      <c r="G23" s="1467"/>
      <c r="H23" s="1468"/>
      <c r="I23" s="1466" t="s">
        <v>1928</v>
      </c>
      <c r="J23" s="1467"/>
      <c r="K23" s="1467"/>
      <c r="L23" s="1468"/>
      <c r="M23" s="215"/>
      <c r="N23" s="215"/>
      <c r="O23" s="215"/>
      <c r="P23" s="215"/>
      <c r="Q23" s="215"/>
      <c r="R23" s="215"/>
      <c r="S23" s="215"/>
      <c r="T23" s="215"/>
      <c r="U23" s="215" t="s">
        <v>3</v>
      </c>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66"/>
      <c r="F24" s="1467"/>
      <c r="G24" s="1467"/>
      <c r="H24" s="1468"/>
      <c r="I24" s="1466"/>
      <c r="J24" s="1467"/>
      <c r="K24" s="1467"/>
      <c r="L24" s="1468"/>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66"/>
      <c r="F25" s="1467"/>
      <c r="G25" s="1467"/>
      <c r="H25" s="1468"/>
      <c r="I25" s="1466"/>
      <c r="J25" s="1467"/>
      <c r="K25" s="1467"/>
      <c r="L25" s="1468"/>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66"/>
      <c r="F26" s="1467"/>
      <c r="G26" s="1467"/>
      <c r="H26" s="1468"/>
      <c r="I26" s="1466"/>
      <c r="J26" s="1467"/>
      <c r="K26" s="1467"/>
      <c r="L26" s="1468"/>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66"/>
      <c r="F27" s="1467"/>
      <c r="G27" s="1467"/>
      <c r="H27" s="1468"/>
      <c r="I27" s="1466"/>
      <c r="J27" s="1467"/>
      <c r="K27" s="1467"/>
      <c r="L27" s="1468"/>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66"/>
      <c r="F28" s="1467"/>
      <c r="G28" s="1467"/>
      <c r="H28" s="1468"/>
      <c r="I28" s="1466"/>
      <c r="J28" s="1467"/>
      <c r="K28" s="1467"/>
      <c r="L28" s="1468"/>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66"/>
      <c r="F29" s="1467"/>
      <c r="G29" s="1467"/>
      <c r="H29" s="1468"/>
      <c r="I29" s="1466"/>
      <c r="J29" s="1467"/>
      <c r="K29" s="1467"/>
      <c r="L29" s="1468"/>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66"/>
      <c r="F30" s="1467"/>
      <c r="G30" s="1467"/>
      <c r="H30" s="1468"/>
      <c r="I30" s="1466"/>
      <c r="J30" s="1467"/>
      <c r="K30" s="1467"/>
      <c r="L30" s="1468"/>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69"/>
      <c r="F31" s="1470"/>
      <c r="G31" s="1470"/>
      <c r="H31" s="1471"/>
      <c r="I31" s="1466"/>
      <c r="J31" s="1467"/>
      <c r="K31" s="1467"/>
      <c r="L31" s="1468"/>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69"/>
      <c r="F32" s="1470"/>
      <c r="G32" s="1470"/>
      <c r="H32" s="1471"/>
      <c r="I32" s="1469"/>
      <c r="J32" s="1470"/>
      <c r="K32" s="1470"/>
      <c r="L32" s="1471"/>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69"/>
      <c r="F33" s="1470"/>
      <c r="G33" s="1470"/>
      <c r="H33" s="1471"/>
      <c r="I33" s="1469"/>
      <c r="J33" s="1470"/>
      <c r="K33" s="1470"/>
      <c r="L33" s="1471"/>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69"/>
      <c r="F34" s="1470"/>
      <c r="G34" s="1470"/>
      <c r="H34" s="1471"/>
      <c r="I34" s="1469"/>
      <c r="J34" s="1470"/>
      <c r="K34" s="1470"/>
      <c r="L34" s="1471"/>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69"/>
      <c r="F35" s="1470"/>
      <c r="G35" s="1470"/>
      <c r="H35" s="1471"/>
      <c r="I35" s="1469"/>
      <c r="J35" s="1470"/>
      <c r="K35" s="1470"/>
      <c r="L35" s="1471"/>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69"/>
      <c r="F36" s="1470"/>
      <c r="G36" s="1470"/>
      <c r="H36" s="1471"/>
      <c r="I36" s="1469"/>
      <c r="J36" s="1470"/>
      <c r="K36" s="1470"/>
      <c r="L36" s="1471"/>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69"/>
      <c r="F37" s="1470"/>
      <c r="G37" s="1470"/>
      <c r="H37" s="1471"/>
      <c r="I37" s="1469"/>
      <c r="J37" s="1470"/>
      <c r="K37" s="1470"/>
      <c r="L37" s="1471"/>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69"/>
      <c r="F38" s="1470"/>
      <c r="G38" s="1470"/>
      <c r="H38" s="1471"/>
      <c r="I38" s="1469"/>
      <c r="J38" s="1470"/>
      <c r="K38" s="1470"/>
      <c r="L38" s="1471"/>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69"/>
      <c r="F39" s="1470"/>
      <c r="G39" s="1470"/>
      <c r="H39" s="1471"/>
      <c r="I39" s="1469"/>
      <c r="J39" s="1470"/>
      <c r="K39" s="1470"/>
      <c r="L39" s="1471"/>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69"/>
      <c r="F40" s="1470"/>
      <c r="G40" s="1470"/>
      <c r="H40" s="1471"/>
      <c r="I40" s="1469"/>
      <c r="J40" s="1470"/>
      <c r="K40" s="1470"/>
      <c r="L40" s="1471"/>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69"/>
      <c r="F41" s="1470"/>
      <c r="G41" s="1470"/>
      <c r="H41" s="1471"/>
      <c r="I41" s="1469"/>
      <c r="J41" s="1470"/>
      <c r="K41" s="1470"/>
      <c r="L41" s="1471"/>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69"/>
      <c r="F42" s="1470"/>
      <c r="G42" s="1470"/>
      <c r="H42" s="1471"/>
      <c r="I42" s="1469"/>
      <c r="J42" s="1470"/>
      <c r="K42" s="1470"/>
      <c r="L42" s="1471"/>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69"/>
      <c r="F43" s="1470"/>
      <c r="G43" s="1470"/>
      <c r="H43" s="1471"/>
      <c r="I43" s="1469"/>
      <c r="J43" s="1470"/>
      <c r="K43" s="1470"/>
      <c r="L43" s="1471"/>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69"/>
      <c r="F44" s="1470"/>
      <c r="G44" s="1470"/>
      <c r="H44" s="1471"/>
      <c r="I44" s="1469"/>
      <c r="J44" s="1470"/>
      <c r="K44" s="1470"/>
      <c r="L44" s="1471"/>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69"/>
      <c r="F45" s="1470"/>
      <c r="G45" s="1470"/>
      <c r="H45" s="1471"/>
      <c r="I45" s="1469"/>
      <c r="J45" s="1470"/>
      <c r="K45" s="1470"/>
      <c r="L45" s="1471"/>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69"/>
      <c r="F46" s="1470"/>
      <c r="G46" s="1470"/>
      <c r="H46" s="1471"/>
      <c r="I46" s="1469"/>
      <c r="J46" s="1470"/>
      <c r="K46" s="1470"/>
      <c r="L46" s="1471"/>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69"/>
      <c r="F47" s="1470"/>
      <c r="G47" s="1470"/>
      <c r="H47" s="1471"/>
      <c r="I47" s="1469"/>
      <c r="J47" s="1470"/>
      <c r="K47" s="1470"/>
      <c r="L47" s="1471"/>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69"/>
      <c r="F48" s="1470"/>
      <c r="G48" s="1470"/>
      <c r="H48" s="1471"/>
      <c r="I48" s="1469"/>
      <c r="J48" s="1470"/>
      <c r="K48" s="1470"/>
      <c r="L48" s="1471"/>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colBreaks count="1" manualBreakCount="1">
    <brk id="52"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C1:X38"/>
  <sheetViews>
    <sheetView workbookViewId="0">
      <selection activeCell="I27" sqref="I27:J27"/>
    </sheetView>
  </sheetViews>
  <sheetFormatPr baseColWidth="10" defaultColWidth="8.83203125" defaultRowHeight="14" x14ac:dyDescent="0"/>
  <cols>
    <col min="1" max="1" width="2.83203125" style="357" customWidth="1"/>
    <col min="2" max="2" width="30.33203125" style="357" customWidth="1"/>
    <col min="3" max="3" width="8.83203125" style="357"/>
    <col min="4" max="4" width="5.33203125" style="357" customWidth="1"/>
    <col min="5" max="5" width="8.83203125" style="357"/>
    <col min="6" max="6" width="32.6640625" style="357" customWidth="1"/>
    <col min="7" max="12" width="16.6640625" style="357" customWidth="1"/>
    <col min="13" max="13" width="36.33203125" style="357" customWidth="1"/>
    <col min="14" max="14" width="16.6640625" style="357" customWidth="1"/>
    <col min="15" max="16384" width="8.83203125" style="357"/>
  </cols>
  <sheetData>
    <row r="1" spans="3:24" ht="15" thickBot="1"/>
    <row r="2" spans="3:24" ht="24" customHeight="1" thickBot="1">
      <c r="C2" s="1512" t="s">
        <v>1429</v>
      </c>
      <c r="D2" s="1513"/>
      <c r="E2" s="1513"/>
      <c r="F2" s="1513"/>
      <c r="G2" s="1513"/>
      <c r="H2" s="1513"/>
      <c r="I2" s="1513"/>
      <c r="J2" s="1513"/>
      <c r="K2" s="1513"/>
      <c r="L2" s="1513"/>
      <c r="M2" s="1513"/>
      <c r="N2" s="1513"/>
      <c r="O2" s="1513"/>
      <c r="P2" s="1514"/>
      <c r="R2" s="837"/>
      <c r="S2" s="838"/>
      <c r="T2" s="838"/>
      <c r="U2" s="838"/>
      <c r="V2" s="838"/>
      <c r="W2" s="838"/>
      <c r="X2" s="839"/>
    </row>
    <row r="3" spans="3:24" ht="18" thickBot="1">
      <c r="C3" s="1482" t="s">
        <v>1460</v>
      </c>
      <c r="D3" s="1483"/>
      <c r="E3" s="1483"/>
      <c r="F3" s="1483"/>
      <c r="G3" s="1483"/>
      <c r="H3" s="1483"/>
      <c r="I3" s="1483"/>
      <c r="J3" s="1483"/>
      <c r="K3" s="1483"/>
      <c r="L3" s="1483"/>
      <c r="M3" s="1483"/>
      <c r="N3" s="1483"/>
      <c r="O3" s="1483"/>
      <c r="P3" s="1484"/>
      <c r="R3" s="1538" t="s">
        <v>1249</v>
      </c>
      <c r="S3" s="1539"/>
      <c r="T3" s="1539"/>
      <c r="U3" s="1539"/>
      <c r="V3" s="1539"/>
      <c r="W3" s="1539"/>
      <c r="X3" s="1540"/>
    </row>
    <row r="4" spans="3:24" ht="15" customHeight="1" thickBot="1">
      <c r="C4" s="989"/>
      <c r="D4" s="990"/>
      <c r="E4" s="991"/>
      <c r="F4" s="990"/>
      <c r="G4" s="990"/>
      <c r="H4" s="990"/>
      <c r="I4" s="990"/>
      <c r="J4" s="990"/>
      <c r="K4" s="990"/>
      <c r="L4" s="990"/>
      <c r="M4" s="990"/>
      <c r="N4" s="990"/>
      <c r="O4" s="990"/>
      <c r="P4" s="992"/>
      <c r="R4" s="1538"/>
      <c r="S4" s="1539"/>
      <c r="T4" s="1539"/>
      <c r="U4" s="1539"/>
      <c r="V4" s="1539"/>
      <c r="W4" s="1539"/>
      <c r="X4" s="1540"/>
    </row>
    <row r="5" spans="3:24" ht="45.75" customHeight="1" thickBot="1">
      <c r="C5" s="377" t="s">
        <v>367</v>
      </c>
      <c r="D5" s="365"/>
      <c r="E5" s="1517" t="s">
        <v>1815</v>
      </c>
      <c r="F5" s="1518"/>
      <c r="G5" s="1518"/>
      <c r="H5" s="1518"/>
      <c r="I5" s="1518"/>
      <c r="J5" s="1518"/>
      <c r="K5" s="1518"/>
      <c r="L5" s="1518"/>
      <c r="M5" s="1518"/>
      <c r="N5" s="1518"/>
      <c r="O5" s="1519"/>
      <c r="P5" s="362"/>
      <c r="R5" s="1541" t="s">
        <v>1248</v>
      </c>
      <c r="S5" s="1451"/>
      <c r="T5" s="1451"/>
      <c r="U5" s="1451"/>
      <c r="V5" s="1451"/>
      <c r="W5" s="1451"/>
      <c r="X5" s="1542"/>
    </row>
    <row r="6" spans="3:24" ht="30.75" customHeight="1">
      <c r="C6" s="377"/>
      <c r="D6" s="365"/>
      <c r="E6" s="375"/>
      <c r="F6" s="375"/>
      <c r="G6" s="375"/>
      <c r="H6" s="375"/>
      <c r="I6" s="375"/>
      <c r="J6" s="375"/>
      <c r="K6" s="375"/>
      <c r="L6" s="365"/>
      <c r="M6" s="365"/>
      <c r="N6" s="365"/>
      <c r="O6" s="365"/>
      <c r="P6" s="362"/>
      <c r="R6" s="1557" t="s">
        <v>1802</v>
      </c>
      <c r="S6" s="1558"/>
      <c r="T6" s="1558"/>
      <c r="U6" s="1558"/>
      <c r="V6" s="1558"/>
      <c r="W6" s="1558"/>
      <c r="X6" s="1559"/>
    </row>
    <row r="7" spans="3:24" ht="19.5" customHeight="1" thickBot="1">
      <c r="C7" s="377"/>
      <c r="D7" s="365"/>
      <c r="E7" s="375"/>
      <c r="F7" s="375"/>
      <c r="G7" s="375"/>
      <c r="H7" s="375"/>
      <c r="I7" s="375"/>
      <c r="J7" s="375"/>
      <c r="K7" s="375"/>
      <c r="L7" s="365"/>
      <c r="M7" s="365"/>
      <c r="N7" s="365"/>
      <c r="O7" s="365"/>
      <c r="P7" s="362"/>
      <c r="R7" s="1557"/>
      <c r="S7" s="1558"/>
      <c r="T7" s="1558"/>
      <c r="U7" s="1558"/>
      <c r="V7" s="1558"/>
      <c r="W7" s="1558"/>
      <c r="X7" s="1559"/>
    </row>
    <row r="8" spans="3:24" ht="26.25" customHeight="1" thickBot="1">
      <c r="C8" s="377"/>
      <c r="D8" s="365"/>
      <c r="E8" s="1531" t="s">
        <v>1246</v>
      </c>
      <c r="F8" s="1532"/>
      <c r="G8" s="1532"/>
      <c r="H8" s="1532"/>
      <c r="I8" s="1532"/>
      <c r="J8" s="1532"/>
      <c r="K8" s="1532"/>
      <c r="L8" s="1532"/>
      <c r="M8" s="1532"/>
      <c r="N8" s="1532"/>
      <c r="O8" s="1533"/>
      <c r="P8" s="362"/>
      <c r="R8" s="1557"/>
      <c r="S8" s="1558"/>
      <c r="T8" s="1558"/>
      <c r="U8" s="1558"/>
      <c r="V8" s="1558"/>
      <c r="W8" s="1558"/>
      <c r="X8" s="1559"/>
    </row>
    <row r="9" spans="3:24" ht="18" customHeight="1" thickBot="1">
      <c r="C9" s="377"/>
      <c r="D9" s="365"/>
      <c r="E9" s="375"/>
      <c r="F9" s="375"/>
      <c r="G9" s="375"/>
      <c r="H9" s="375"/>
      <c r="I9" s="375"/>
      <c r="J9" s="375"/>
      <c r="K9" s="375"/>
      <c r="L9" s="365"/>
      <c r="M9" s="365"/>
      <c r="N9" s="365"/>
      <c r="O9" s="365"/>
      <c r="P9" s="362"/>
      <c r="R9" s="1538"/>
      <c r="S9" s="1539"/>
      <c r="T9" s="1539"/>
      <c r="U9" s="1539"/>
      <c r="V9" s="1539"/>
      <c r="W9" s="1539"/>
      <c r="X9" s="1540"/>
    </row>
    <row r="10" spans="3:24" ht="51" customHeight="1" thickBot="1">
      <c r="C10" s="377"/>
      <c r="D10" s="365"/>
      <c r="E10" s="375"/>
      <c r="F10" s="830"/>
      <c r="G10" s="831" t="s">
        <v>1242</v>
      </c>
      <c r="H10" s="832" t="s">
        <v>1243</v>
      </c>
      <c r="I10" s="832" t="s">
        <v>1157</v>
      </c>
      <c r="J10" s="832" t="s">
        <v>1158</v>
      </c>
      <c r="K10" s="832" t="s">
        <v>1135</v>
      </c>
      <c r="L10" s="833" t="s">
        <v>1136</v>
      </c>
      <c r="M10" s="365"/>
      <c r="N10" s="365"/>
      <c r="O10" s="365"/>
      <c r="P10" s="362"/>
      <c r="R10" s="993"/>
      <c r="S10" s="1560" t="s">
        <v>1813</v>
      </c>
      <c r="T10" s="1560"/>
      <c r="U10" s="1560"/>
      <c r="V10" s="1560"/>
      <c r="W10" s="1560"/>
      <c r="X10" s="1561"/>
    </row>
    <row r="11" spans="3:24" ht="47.25" customHeight="1">
      <c r="C11" s="377"/>
      <c r="D11" s="365"/>
      <c r="E11" s="1520" t="s">
        <v>1478</v>
      </c>
      <c r="F11" s="1521"/>
      <c r="G11" s="1031">
        <v>1</v>
      </c>
      <c r="H11" s="1032">
        <v>12</v>
      </c>
      <c r="I11" s="1032">
        <v>1</v>
      </c>
      <c r="J11" s="1032">
        <v>31</v>
      </c>
      <c r="K11" s="1032"/>
      <c r="L11" s="1033"/>
      <c r="M11" s="365"/>
      <c r="N11" s="365"/>
      <c r="O11" s="365"/>
      <c r="P11" s="362"/>
      <c r="R11" s="993"/>
      <c r="S11" s="1555" t="s">
        <v>1803</v>
      </c>
      <c r="T11" s="1555"/>
      <c r="U11" s="1555"/>
      <c r="V11" s="1555"/>
      <c r="W11" s="1555"/>
      <c r="X11" s="1556"/>
    </row>
    <row r="12" spans="3:24" ht="45" customHeight="1" thickBot="1">
      <c r="C12" s="377"/>
      <c r="D12" s="365"/>
      <c r="E12" s="1522" t="s">
        <v>1479</v>
      </c>
      <c r="F12" s="1523"/>
      <c r="G12" s="1034">
        <v>4</v>
      </c>
      <c r="H12" s="1035"/>
      <c r="I12" s="1035"/>
      <c r="J12" s="1035"/>
      <c r="K12" s="1035"/>
      <c r="L12" s="1036"/>
      <c r="M12" s="365"/>
      <c r="N12" s="365"/>
      <c r="O12" s="365"/>
      <c r="P12" s="362"/>
      <c r="R12" s="993"/>
      <c r="S12" s="1555"/>
      <c r="T12" s="1555"/>
      <c r="U12" s="1555"/>
      <c r="V12" s="1555"/>
      <c r="W12" s="1555"/>
      <c r="X12" s="1556"/>
    </row>
    <row r="13" spans="3:24" ht="51" customHeight="1" thickBot="1">
      <c r="C13" s="377"/>
      <c r="D13" s="365"/>
      <c r="E13" s="1524" t="s">
        <v>1250</v>
      </c>
      <c r="F13" s="1525"/>
      <c r="G13" s="1037">
        <v>2</v>
      </c>
      <c r="H13" s="834" t="s">
        <v>470</v>
      </c>
      <c r="I13" s="830"/>
      <c r="J13" s="375"/>
      <c r="K13" s="375"/>
      <c r="L13" s="365"/>
      <c r="M13" s="365"/>
      <c r="N13" s="365"/>
      <c r="O13" s="365"/>
      <c r="P13" s="362"/>
      <c r="R13" s="993"/>
      <c r="S13" s="1555"/>
      <c r="T13" s="1555"/>
      <c r="U13" s="1555"/>
      <c r="V13" s="1555"/>
      <c r="W13" s="1555"/>
      <c r="X13" s="1556"/>
    </row>
    <row r="14" spans="3:24" ht="51" customHeight="1" thickBot="1">
      <c r="C14" s="377"/>
      <c r="D14" s="365"/>
      <c r="E14" s="375"/>
      <c r="F14" s="375"/>
      <c r="G14" s="375"/>
      <c r="H14" s="375"/>
      <c r="I14" s="375"/>
      <c r="J14" s="375"/>
      <c r="K14" s="375"/>
      <c r="L14" s="365"/>
      <c r="M14" s="365"/>
      <c r="N14" s="365"/>
      <c r="O14" s="365"/>
      <c r="P14" s="362"/>
      <c r="R14" s="993"/>
      <c r="S14" s="1451" t="s">
        <v>1804</v>
      </c>
      <c r="T14" s="1451"/>
      <c r="U14" s="1451"/>
      <c r="V14" s="1451"/>
      <c r="W14" s="1451"/>
      <c r="X14" s="1542"/>
    </row>
    <row r="15" spans="3:24" ht="27.75" customHeight="1" thickBot="1">
      <c r="C15" s="377"/>
      <c r="D15" s="365"/>
      <c r="E15" s="1531" t="s">
        <v>1247</v>
      </c>
      <c r="F15" s="1532"/>
      <c r="G15" s="1532"/>
      <c r="H15" s="1532"/>
      <c r="I15" s="1532"/>
      <c r="J15" s="1532"/>
      <c r="K15" s="1532"/>
      <c r="L15" s="1532"/>
      <c r="M15" s="1532"/>
      <c r="N15" s="1532"/>
      <c r="O15" s="1533"/>
      <c r="P15" s="362"/>
      <c r="R15" s="994"/>
      <c r="S15" s="1451"/>
      <c r="T15" s="1451"/>
      <c r="U15" s="1451"/>
      <c r="V15" s="1451"/>
      <c r="W15" s="1451"/>
      <c r="X15" s="1542"/>
    </row>
    <row r="16" spans="3:24" ht="21" customHeight="1" thickBot="1">
      <c r="C16" s="377"/>
      <c r="D16" s="365"/>
      <c r="E16" s="375"/>
      <c r="F16" s="375"/>
      <c r="G16" s="375"/>
      <c r="H16" s="375"/>
      <c r="I16" s="375"/>
      <c r="J16" s="375"/>
      <c r="K16" s="375"/>
      <c r="L16" s="365"/>
      <c r="M16" s="365"/>
      <c r="N16" s="365"/>
      <c r="O16" s="365"/>
      <c r="P16" s="362"/>
      <c r="R16" s="993"/>
      <c r="S16" s="1451"/>
      <c r="T16" s="1451"/>
      <c r="U16" s="1451"/>
      <c r="V16" s="1451"/>
      <c r="W16" s="1451"/>
      <c r="X16" s="1542"/>
    </row>
    <row r="17" spans="3:24" ht="45.75" customHeight="1" thickBot="1">
      <c r="C17" s="377"/>
      <c r="D17" s="365"/>
      <c r="E17" s="375"/>
      <c r="F17" s="830"/>
      <c r="G17" s="831" t="s">
        <v>1242</v>
      </c>
      <c r="H17" s="832" t="s">
        <v>1243</v>
      </c>
      <c r="I17" s="832" t="s">
        <v>1157</v>
      </c>
      <c r="J17" s="832" t="s">
        <v>1158</v>
      </c>
      <c r="K17" s="832" t="s">
        <v>1135</v>
      </c>
      <c r="L17" s="833" t="s">
        <v>1136</v>
      </c>
      <c r="M17" s="365"/>
      <c r="N17" s="365"/>
      <c r="O17" s="365"/>
      <c r="P17" s="362"/>
      <c r="R17" s="993"/>
      <c r="S17" s="1553" t="s">
        <v>1805</v>
      </c>
      <c r="T17" s="1553"/>
      <c r="U17" s="1553"/>
      <c r="V17" s="1553"/>
      <c r="W17" s="1553"/>
      <c r="X17" s="1554"/>
    </row>
    <row r="18" spans="3:24" ht="51" customHeight="1" thickBot="1">
      <c r="C18" s="377"/>
      <c r="D18" s="365"/>
      <c r="E18" s="1520" t="s">
        <v>1480</v>
      </c>
      <c r="F18" s="1521"/>
      <c r="G18" s="1038">
        <v>1</v>
      </c>
      <c r="H18" s="1039">
        <v>12</v>
      </c>
      <c r="I18" s="1040">
        <v>1</v>
      </c>
      <c r="J18" s="1039">
        <v>31</v>
      </c>
      <c r="K18" s="1041"/>
      <c r="L18" s="1042"/>
      <c r="M18" s="365"/>
      <c r="N18" s="365"/>
      <c r="O18" s="365"/>
      <c r="P18" s="362"/>
      <c r="R18" s="995"/>
      <c r="S18" s="1553"/>
      <c r="T18" s="1553"/>
      <c r="U18" s="1553"/>
      <c r="V18" s="1553"/>
      <c r="W18" s="1553"/>
      <c r="X18" s="1554"/>
    </row>
    <row r="19" spans="3:24" ht="51" customHeight="1" thickBot="1">
      <c r="C19" s="377"/>
      <c r="D19" s="365"/>
      <c r="E19" s="1527" t="s">
        <v>1251</v>
      </c>
      <c r="F19" s="1528"/>
      <c r="G19" s="1043">
        <v>2</v>
      </c>
      <c r="H19" s="835" t="s">
        <v>1244</v>
      </c>
      <c r="I19" s="1044">
        <v>3</v>
      </c>
      <c r="J19" s="835" t="s">
        <v>1245</v>
      </c>
      <c r="K19" s="375"/>
      <c r="L19" s="365"/>
      <c r="M19" s="365"/>
      <c r="N19" s="365"/>
      <c r="O19" s="365"/>
      <c r="P19" s="362"/>
      <c r="R19" s="1541" t="s">
        <v>1809</v>
      </c>
      <c r="S19" s="1451"/>
      <c r="T19" s="1451"/>
      <c r="U19" s="1451"/>
      <c r="V19" s="1451"/>
      <c r="W19" s="1451"/>
      <c r="X19" s="1542"/>
    </row>
    <row r="20" spans="3:24" ht="18.75" customHeight="1">
      <c r="C20" s="377"/>
      <c r="D20" s="365"/>
      <c r="E20" s="375"/>
      <c r="F20" s="375"/>
      <c r="G20" s="375"/>
      <c r="H20" s="375"/>
      <c r="I20" s="375"/>
      <c r="J20" s="375"/>
      <c r="K20" s="375"/>
      <c r="L20" s="365"/>
      <c r="M20" s="365"/>
      <c r="N20" s="365"/>
      <c r="O20" s="365"/>
      <c r="P20" s="362"/>
      <c r="R20" s="996"/>
      <c r="S20" s="1451" t="s">
        <v>1814</v>
      </c>
      <c r="T20" s="1451"/>
      <c r="U20" s="1451"/>
      <c r="V20" s="1451"/>
      <c r="W20" s="1451"/>
      <c r="X20" s="1542"/>
    </row>
    <row r="21" spans="3:24" ht="12.75" customHeight="1">
      <c r="C21" s="377"/>
      <c r="D21" s="365"/>
      <c r="E21" s="375"/>
      <c r="F21" s="375"/>
      <c r="G21" s="375"/>
      <c r="H21" s="375"/>
      <c r="I21" s="375"/>
      <c r="J21" s="375"/>
      <c r="K21" s="375"/>
      <c r="L21" s="365"/>
      <c r="M21" s="365"/>
      <c r="N21" s="365"/>
      <c r="O21" s="365"/>
      <c r="P21" s="362"/>
      <c r="R21" s="996"/>
      <c r="S21" s="1451"/>
      <c r="T21" s="1451"/>
      <c r="U21" s="1451"/>
      <c r="V21" s="1451"/>
      <c r="W21" s="1451"/>
      <c r="X21" s="1542"/>
    </row>
    <row r="22" spans="3:24" ht="15.75" customHeight="1" thickBot="1">
      <c r="C22" s="367"/>
      <c r="D22" s="365"/>
      <c r="E22" s="365"/>
      <c r="F22" s="365"/>
      <c r="G22" s="365"/>
      <c r="H22" s="365"/>
      <c r="I22" s="365"/>
      <c r="J22" s="365"/>
      <c r="K22" s="365"/>
      <c r="L22" s="365"/>
      <c r="M22" s="365"/>
      <c r="N22" s="365"/>
      <c r="O22" s="365"/>
      <c r="P22" s="362"/>
      <c r="R22" s="996"/>
      <c r="S22" s="1451"/>
      <c r="T22" s="1451"/>
      <c r="U22" s="1451"/>
      <c r="V22" s="1451"/>
      <c r="W22" s="1451"/>
      <c r="X22" s="1542"/>
    </row>
    <row r="23" spans="3:24" ht="82.5" customHeight="1" thickBot="1">
      <c r="C23" s="367"/>
      <c r="D23" s="374"/>
      <c r="E23" s="1529" t="s">
        <v>592</v>
      </c>
      <c r="F23" s="1530"/>
      <c r="G23" s="1515" t="s">
        <v>1806</v>
      </c>
      <c r="H23" s="1516"/>
      <c r="I23" s="1515" t="s">
        <v>1807</v>
      </c>
      <c r="J23" s="1516"/>
      <c r="K23" s="1515" t="s">
        <v>1808</v>
      </c>
      <c r="L23" s="1526"/>
      <c r="M23" s="365"/>
      <c r="N23" s="365"/>
      <c r="O23" s="365"/>
      <c r="P23" s="362"/>
      <c r="R23" s="996"/>
      <c r="S23" s="1451" t="s">
        <v>1811</v>
      </c>
      <c r="T23" s="1451"/>
      <c r="U23" s="1451"/>
      <c r="V23" s="1451"/>
      <c r="W23" s="1451"/>
      <c r="X23" s="1542"/>
    </row>
    <row r="24" spans="3:24" ht="85.5" customHeight="1" thickBot="1">
      <c r="C24" s="435" t="s">
        <v>612</v>
      </c>
      <c r="D24" s="374"/>
      <c r="E24" s="1551" t="s">
        <v>1499</v>
      </c>
      <c r="F24" s="1552"/>
      <c r="G24" s="1546" t="s">
        <v>616</v>
      </c>
      <c r="H24" s="1546"/>
      <c r="I24" s="1546" t="s">
        <v>1500</v>
      </c>
      <c r="J24" s="1546"/>
      <c r="K24" s="1546" t="s">
        <v>1501</v>
      </c>
      <c r="L24" s="1547"/>
      <c r="M24" s="836" t="s">
        <v>615</v>
      </c>
      <c r="N24" s="829" t="s">
        <v>639</v>
      </c>
      <c r="O24" s="365"/>
      <c r="P24" s="362"/>
      <c r="R24" s="999"/>
      <c r="S24" s="1451" t="s">
        <v>1812</v>
      </c>
      <c r="T24" s="1451"/>
      <c r="U24" s="1451"/>
      <c r="V24" s="1451"/>
      <c r="W24" s="1451"/>
      <c r="X24" s="1542"/>
    </row>
    <row r="25" spans="3:24" ht="45" customHeight="1" thickBot="1">
      <c r="C25" s="367"/>
      <c r="D25" s="363">
        <v>1</v>
      </c>
      <c r="E25" s="1506" t="str">
        <f>IF(ISBLANK('3. Goals &amp; Objectives'!G8),"",'3. Goals &amp; Objectives'!G8)</f>
        <v>By November 2013, CETPRO staff (3 members) and the two specialization committees (10 students) will oversee all aspects of operations and finances for the Skills Implementation Center.</v>
      </c>
      <c r="F25" s="1507"/>
      <c r="G25" s="1536" t="s">
        <v>1960</v>
      </c>
      <c r="H25" s="1537"/>
      <c r="I25" s="1536" t="s">
        <v>1932</v>
      </c>
      <c r="J25" s="1537"/>
      <c r="K25" s="1536" t="s">
        <v>1933</v>
      </c>
      <c r="L25" s="1537"/>
      <c r="M25" s="1493" t="str">
        <f>IF(ISBLANK('3. Goals &amp; Objectives'!G7),"",'3. Goals &amp; Objectives'!G7)</f>
        <v>45 CETPRO students use the Skills Implementation Center to gain real-world technical and theoretical experience.</v>
      </c>
      <c r="N25" s="1550" t="s">
        <v>593</v>
      </c>
      <c r="O25" s="365"/>
      <c r="P25" s="362"/>
      <c r="R25" s="996"/>
      <c r="S25" s="1451" t="s">
        <v>1810</v>
      </c>
      <c r="T25" s="1451"/>
      <c r="U25" s="1451"/>
      <c r="V25" s="1451"/>
      <c r="W25" s="1451"/>
      <c r="X25" s="1542"/>
    </row>
    <row r="26" spans="3:24" ht="45" customHeight="1" thickBot="1">
      <c r="C26" s="367"/>
      <c r="D26" s="363">
        <v>1.2</v>
      </c>
      <c r="E26" s="1510" t="str">
        <f>IF(ISBLANK('3. Goals &amp; Objectives'!G9),"",'3. Goals &amp; Objectives'!G9)</f>
        <v>By March 2014, 45 CETPRO students will gain real-world technical and hands on experience at the Skills Implementation center.</v>
      </c>
      <c r="F26" s="1511"/>
      <c r="G26" s="1502" t="s">
        <v>1961</v>
      </c>
      <c r="H26" s="1503"/>
      <c r="I26" s="1502" t="s">
        <v>1931</v>
      </c>
      <c r="J26" s="1503"/>
      <c r="K26" s="1502" t="s">
        <v>1941</v>
      </c>
      <c r="L26" s="1503"/>
      <c r="M26" s="1494"/>
      <c r="N26" s="1491"/>
      <c r="O26" s="365"/>
      <c r="P26" s="362"/>
      <c r="R26" s="998"/>
      <c r="S26" s="1462"/>
      <c r="T26" s="1462"/>
      <c r="U26" s="1462"/>
      <c r="V26" s="1462"/>
      <c r="W26" s="1462"/>
      <c r="X26" s="1549"/>
    </row>
    <row r="27" spans="3:24" ht="45" customHeight="1">
      <c r="C27" s="367"/>
      <c r="D27" s="363">
        <v>1.3</v>
      </c>
      <c r="E27" s="1510" t="str">
        <f>IF(ISBLANK('3. Goals &amp; Objectives'!G10),"",'3. Goals &amp; Objectives'!G10)</f>
        <v/>
      </c>
      <c r="F27" s="1511"/>
      <c r="G27" s="1502"/>
      <c r="H27" s="1503"/>
      <c r="I27" s="1502"/>
      <c r="J27" s="1503"/>
      <c r="K27" s="1502"/>
      <c r="L27" s="1503"/>
      <c r="M27" s="1494"/>
      <c r="N27" s="1491"/>
      <c r="O27" s="365"/>
      <c r="P27" s="362"/>
      <c r="R27" s="1548"/>
      <c r="S27" s="1548"/>
      <c r="T27" s="1548"/>
      <c r="U27" s="1548"/>
      <c r="V27" s="1548"/>
      <c r="W27" s="1548"/>
      <c r="X27" s="1548"/>
    </row>
    <row r="28" spans="3:24" ht="45" customHeight="1" thickBot="1">
      <c r="C28" s="367"/>
      <c r="D28" s="363">
        <v>1.4</v>
      </c>
      <c r="E28" s="1508" t="str">
        <f>IF(ISBLANK('3. Goals &amp; Objectives'!G11),"",'3. Goals &amp; Objectives'!G11)</f>
        <v/>
      </c>
      <c r="F28" s="1509"/>
      <c r="G28" s="1500"/>
      <c r="H28" s="1501"/>
      <c r="I28" s="1500"/>
      <c r="J28" s="1501"/>
      <c r="K28" s="1500"/>
      <c r="L28" s="1501"/>
      <c r="M28" s="1495"/>
      <c r="N28" s="1491"/>
      <c r="O28" s="365"/>
      <c r="P28" s="362"/>
      <c r="R28" s="1548"/>
      <c r="S28" s="1548"/>
      <c r="T28" s="1548"/>
      <c r="U28" s="1548"/>
      <c r="V28" s="1548"/>
      <c r="W28" s="1548"/>
      <c r="X28" s="1548"/>
    </row>
    <row r="29" spans="3:24" ht="45" customHeight="1">
      <c r="C29" s="367"/>
      <c r="D29" s="363">
        <v>2.1</v>
      </c>
      <c r="E29" s="1506" t="str">
        <f>IF(ISBLANK('3. Goals &amp; Objectives'!G13),"",'3. Goals &amp; Objectives'!G13)</f>
        <v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v>
      </c>
      <c r="F29" s="1507"/>
      <c r="G29" s="1502" t="s">
        <v>1959</v>
      </c>
      <c r="H29" s="1503"/>
      <c r="I29" s="1502" t="s">
        <v>1931</v>
      </c>
      <c r="J29" s="1503"/>
      <c r="K29" s="1502" t="s">
        <v>1934</v>
      </c>
      <c r="L29" s="1503"/>
      <c r="M29" s="1496" t="str">
        <f>IF(ISBLANK('3. Goals &amp; Objectives'!G12),"",'3. Goals &amp; Objectives'!G12)</f>
        <v>45 CETPRO students will demonstrate improved financial literacy skills for future employment or entrepreneurship.</v>
      </c>
      <c r="N29" s="1543" t="s">
        <v>594</v>
      </c>
      <c r="O29" s="365"/>
      <c r="P29" s="362"/>
    </row>
    <row r="30" spans="3:24" ht="45" customHeight="1">
      <c r="C30" s="367"/>
      <c r="D30" s="363">
        <v>2.2000000000000002</v>
      </c>
      <c r="E30" s="1510" t="str">
        <f>IF(ISBLANK('3. Goals &amp; Objectives'!G14),"",'3. Goals &amp; Objectives'!G14)</f>
        <v>By July 2014, 45 CETPRO students will demonstrate improved financial literacy skills relating to the four themes of: Managing Money, Financial Services, Financial Negotiations, and Earning Money.</v>
      </c>
      <c r="F30" s="1511"/>
      <c r="G30" s="1536" t="s">
        <v>1958</v>
      </c>
      <c r="H30" s="1537"/>
      <c r="I30" s="1536" t="s">
        <v>1931</v>
      </c>
      <c r="J30" s="1537"/>
      <c r="K30" s="1536" t="s">
        <v>1935</v>
      </c>
      <c r="L30" s="1537"/>
      <c r="M30" s="1496"/>
      <c r="N30" s="1544"/>
      <c r="O30" s="365"/>
      <c r="P30" s="362"/>
    </row>
    <row r="31" spans="3:24" ht="45" customHeight="1">
      <c r="C31" s="367"/>
      <c r="D31" s="363">
        <v>2.2999999999999998</v>
      </c>
      <c r="E31" s="1510" t="str">
        <f>IF(ISBLANK('3. Goals &amp; Objectives'!G15),"",'3. Goals &amp; Objectives'!G15)</f>
        <v/>
      </c>
      <c r="F31" s="1511"/>
      <c r="G31" s="1498"/>
      <c r="H31" s="1499"/>
      <c r="I31" s="1498"/>
      <c r="J31" s="1499"/>
      <c r="K31" s="1536"/>
      <c r="L31" s="1499"/>
      <c r="M31" s="1496"/>
      <c r="N31" s="1544"/>
      <c r="O31" s="365"/>
      <c r="P31" s="362"/>
    </row>
    <row r="32" spans="3:24" ht="45" customHeight="1" thickBot="1">
      <c r="C32" s="367"/>
      <c r="D32" s="363">
        <v>2.4</v>
      </c>
      <c r="E32" s="1508" t="str">
        <f>IF(ISBLANK('3. Goals &amp; Objectives'!G16),"",'3. Goals &amp; Objectives'!G16)</f>
        <v/>
      </c>
      <c r="F32" s="1509"/>
      <c r="G32" s="1504"/>
      <c r="H32" s="1505"/>
      <c r="I32" s="1504"/>
      <c r="J32" s="1505"/>
      <c r="K32" s="1504"/>
      <c r="L32" s="1505"/>
      <c r="M32" s="1497"/>
      <c r="N32" s="1545"/>
      <c r="O32" s="365"/>
      <c r="P32" s="362"/>
    </row>
    <row r="33" spans="3:16" ht="45" customHeight="1">
      <c r="C33" s="367"/>
      <c r="D33" s="363">
        <v>3.1</v>
      </c>
      <c r="E33" s="1506" t="str">
        <f>IF(ISBLANK('3. Goals &amp; Objectives'!G18),"",'3. Goals &amp; Objectives'!G18)</f>
        <v>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v>
      </c>
      <c r="F33" s="1507"/>
      <c r="G33" s="1534" t="s">
        <v>1959</v>
      </c>
      <c r="H33" s="1535"/>
      <c r="I33" s="1534" t="s">
        <v>1931</v>
      </c>
      <c r="J33" s="1535"/>
      <c r="K33" s="1534" t="s">
        <v>1934</v>
      </c>
      <c r="L33" s="1535"/>
      <c r="M33" s="1493" t="str">
        <f>IF(ISBLANK('3. Goals &amp; Objectives'!G17),"",'3. Goals &amp; Objectives'!G17)</f>
        <v>45 CETPRO students (43 female, 2 male) will demonstrate improved knowledge about the importance of gender development and life skills.</v>
      </c>
      <c r="N33" s="1491" t="s">
        <v>595</v>
      </c>
      <c r="O33" s="365"/>
      <c r="P33" s="362"/>
    </row>
    <row r="34" spans="3:16" ht="45" customHeight="1">
      <c r="C34" s="367"/>
      <c r="D34" s="363">
        <v>3.2</v>
      </c>
      <c r="E34" s="1510" t="str">
        <f>IF(ISBLANK('3. Goals &amp; Objectives'!G19),"",'3. Goals &amp; Objectives'!G19)</f>
        <v>By July 2014, 45 CETPRO students will developed a better understanding of gender development and life skills relating to the themes of: teamwork; self-esteem; communication skills; gender roles and rights; mind, spirit, and body; leadership; and planning for the future.</v>
      </c>
      <c r="F34" s="1511"/>
      <c r="G34" s="1498" t="s">
        <v>1958</v>
      </c>
      <c r="H34" s="1499"/>
      <c r="I34" s="1498" t="s">
        <v>1931</v>
      </c>
      <c r="J34" s="1499"/>
      <c r="K34" s="1498" t="s">
        <v>1935</v>
      </c>
      <c r="L34" s="1499"/>
      <c r="M34" s="1494"/>
      <c r="N34" s="1491"/>
      <c r="O34" s="365"/>
      <c r="P34" s="362"/>
    </row>
    <row r="35" spans="3:16" ht="45" customHeight="1">
      <c r="C35" s="367"/>
      <c r="D35" s="363">
        <v>3.3</v>
      </c>
      <c r="E35" s="1510" t="str">
        <f>IF(ISBLANK('3. Goals &amp; Objectives'!G20),"",'3. Goals &amp; Objectives'!G20)</f>
        <v/>
      </c>
      <c r="F35" s="1511"/>
      <c r="G35" s="1498"/>
      <c r="H35" s="1499"/>
      <c r="I35" s="1498"/>
      <c r="J35" s="1499"/>
      <c r="K35" s="1498"/>
      <c r="L35" s="1499"/>
      <c r="M35" s="1494"/>
      <c r="N35" s="1491"/>
      <c r="O35" s="365"/>
      <c r="P35" s="362"/>
    </row>
    <row r="36" spans="3:16" ht="45" customHeight="1" thickBot="1">
      <c r="C36" s="367"/>
      <c r="D36" s="363">
        <v>3.4</v>
      </c>
      <c r="E36" s="1508" t="str">
        <f>IF(ISBLANK('3. Goals &amp; Objectives'!G21),"",'3. Goals &amp; Objectives'!G21)</f>
        <v/>
      </c>
      <c r="F36" s="1509"/>
      <c r="G36" s="1504"/>
      <c r="H36" s="1505"/>
      <c r="I36" s="1504"/>
      <c r="J36" s="1505"/>
      <c r="K36" s="1504"/>
      <c r="L36" s="1505"/>
      <c r="M36" s="1495"/>
      <c r="N36" s="1492"/>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ageMargins left="0.55000000000000004" right="0.32"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C1:T12"/>
  <sheetViews>
    <sheetView topLeftCell="A8" zoomScaleSheetLayoutView="90" workbookViewId="0">
      <selection activeCell="G10" sqref="G10:P10"/>
    </sheetView>
  </sheetViews>
  <sheetFormatPr baseColWidth="10" defaultColWidth="8.83203125" defaultRowHeight="12" x14ac:dyDescent="0"/>
  <cols>
    <col min="1" max="1" width="2.83203125" style="20" customWidth="1"/>
    <col min="2" max="2" width="31.33203125" style="20" customWidth="1"/>
    <col min="3" max="3" width="23" style="20" customWidth="1"/>
    <col min="4" max="4" width="8.83203125" style="20"/>
    <col min="5" max="5" width="14.33203125" style="20" customWidth="1"/>
    <col min="6" max="6" width="14.1640625" style="20" customWidth="1"/>
    <col min="7" max="16" width="8.83203125" style="20"/>
    <col min="17" max="17" width="12.33203125" style="20" customWidth="1"/>
    <col min="18" max="16384" width="8.83203125" style="20"/>
  </cols>
  <sheetData>
    <row r="1" spans="3:20" ht="13" thickBot="1"/>
    <row r="2" spans="3:20" ht="18" thickBot="1">
      <c r="C2" s="553"/>
      <c r="D2" s="1565" t="s">
        <v>1429</v>
      </c>
      <c r="E2" s="1565"/>
      <c r="F2" s="1565"/>
      <c r="G2" s="1565"/>
      <c r="H2" s="1565"/>
      <c r="I2" s="1565"/>
      <c r="J2" s="1565"/>
      <c r="K2" s="1565"/>
      <c r="L2" s="1565"/>
      <c r="M2" s="1565"/>
      <c r="N2" s="1565"/>
      <c r="O2" s="1565"/>
      <c r="P2" s="1565"/>
      <c r="Q2" s="554"/>
    </row>
    <row r="3" spans="3:20" ht="17.25" customHeight="1" thickBot="1">
      <c r="C3" s="1566" t="s">
        <v>649</v>
      </c>
      <c r="D3" s="1567"/>
      <c r="E3" s="1567"/>
      <c r="F3" s="1567"/>
      <c r="G3" s="1567"/>
      <c r="H3" s="1567"/>
      <c r="I3" s="1567"/>
      <c r="J3" s="1567"/>
      <c r="K3" s="1567"/>
      <c r="L3" s="1567"/>
      <c r="M3" s="1567"/>
      <c r="N3" s="1567"/>
      <c r="O3" s="1567"/>
      <c r="P3" s="1567"/>
      <c r="Q3" s="1568"/>
    </row>
    <row r="4" spans="3:20" ht="14" thickBot="1">
      <c r="C4" s="324"/>
      <c r="D4" s="28"/>
      <c r="E4" s="28"/>
      <c r="F4" s="548"/>
      <c r="G4" s="548"/>
      <c r="H4" s="548"/>
      <c r="I4" s="548"/>
      <c r="J4" s="210"/>
      <c r="K4" s="28"/>
      <c r="L4" s="28"/>
      <c r="M4" s="28"/>
      <c r="N4" s="28"/>
      <c r="O4" s="28"/>
      <c r="P4" s="28"/>
      <c r="Q4" s="29"/>
    </row>
    <row r="5" spans="3:20" ht="46.5" customHeight="1">
      <c r="C5" s="1569" t="s">
        <v>367</v>
      </c>
      <c r="D5" s="1570" t="s">
        <v>1481</v>
      </c>
      <c r="E5" s="1571"/>
      <c r="F5" s="1571"/>
      <c r="G5" s="1571"/>
      <c r="H5" s="1571"/>
      <c r="I5" s="1571"/>
      <c r="J5" s="1571"/>
      <c r="K5" s="1571"/>
      <c r="L5" s="1571"/>
      <c r="M5" s="1571"/>
      <c r="N5" s="1571"/>
      <c r="O5" s="1571"/>
      <c r="P5" s="1572"/>
      <c r="Q5" s="29"/>
    </row>
    <row r="6" spans="3:20" ht="51.75" customHeight="1" thickBot="1">
      <c r="C6" s="1569"/>
      <c r="D6" s="1573"/>
      <c r="E6" s="1574"/>
      <c r="F6" s="1574"/>
      <c r="G6" s="1574"/>
      <c r="H6" s="1574"/>
      <c r="I6" s="1574"/>
      <c r="J6" s="1574"/>
      <c r="K6" s="1574"/>
      <c r="L6" s="1574"/>
      <c r="M6" s="1574"/>
      <c r="N6" s="1574"/>
      <c r="O6" s="1574"/>
      <c r="P6" s="1575"/>
      <c r="Q6" s="29"/>
    </row>
    <row r="7" spans="3:20" ht="16" thickBot="1">
      <c r="C7" s="324"/>
      <c r="D7" s="28"/>
      <c r="E7" s="28"/>
      <c r="F7" s="60"/>
      <c r="G7" s="60"/>
      <c r="H7" s="60"/>
      <c r="I7" s="60"/>
      <c r="J7" s="60"/>
      <c r="K7" s="28"/>
      <c r="L7" s="28"/>
      <c r="M7" s="28"/>
      <c r="N7" s="28"/>
      <c r="O7" s="28"/>
      <c r="P7" s="28"/>
      <c r="Q7" s="29"/>
    </row>
    <row r="8" spans="3:20" ht="129.75" customHeight="1" thickBot="1">
      <c r="C8" s="339" t="s">
        <v>650</v>
      </c>
      <c r="D8" s="1564" t="s">
        <v>1482</v>
      </c>
      <c r="E8" s="1564"/>
      <c r="F8" s="1564"/>
      <c r="G8" s="1563" t="s">
        <v>1879</v>
      </c>
      <c r="H8" s="1563"/>
      <c r="I8" s="1563"/>
      <c r="J8" s="1563"/>
      <c r="K8" s="1563"/>
      <c r="L8" s="1563"/>
      <c r="M8" s="1563"/>
      <c r="N8" s="1563"/>
      <c r="O8" s="1563"/>
      <c r="P8" s="1563"/>
      <c r="Q8" s="29"/>
    </row>
    <row r="9" spans="3:20" ht="150" customHeight="1" thickBot="1">
      <c r="C9" s="339" t="s">
        <v>651</v>
      </c>
      <c r="D9" s="1562" t="s">
        <v>1483</v>
      </c>
      <c r="E9" s="1562"/>
      <c r="F9" s="1562"/>
      <c r="G9" s="1563" t="s">
        <v>1880</v>
      </c>
      <c r="H9" s="1563"/>
      <c r="I9" s="1563"/>
      <c r="J9" s="1563"/>
      <c r="K9" s="1563"/>
      <c r="L9" s="1563"/>
      <c r="M9" s="1563"/>
      <c r="N9" s="1563"/>
      <c r="O9" s="1563"/>
      <c r="P9" s="1563"/>
      <c r="Q9" s="551"/>
      <c r="R9" s="549"/>
      <c r="S9" s="549"/>
      <c r="T9" s="549"/>
    </row>
    <row r="10" spans="3:20" ht="134.25" customHeight="1" thickBot="1">
      <c r="C10" s="555" t="s">
        <v>652</v>
      </c>
      <c r="D10" s="1562" t="s">
        <v>1484</v>
      </c>
      <c r="E10" s="1562"/>
      <c r="F10" s="1562"/>
      <c r="G10" s="1563" t="s">
        <v>1881</v>
      </c>
      <c r="H10" s="1563"/>
      <c r="I10" s="1563"/>
      <c r="J10" s="1563"/>
      <c r="K10" s="1563"/>
      <c r="L10" s="1563"/>
      <c r="M10" s="1563"/>
      <c r="N10" s="1563"/>
      <c r="O10" s="1563"/>
      <c r="P10" s="1563"/>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C000"/>
    <pageSetUpPr fitToPage="1"/>
  </sheetPr>
  <dimension ref="A1:AH488"/>
  <sheetViews>
    <sheetView showGridLines="0" topLeftCell="A6" workbookViewId="0">
      <selection activeCell="F10" sqref="F10:R10"/>
    </sheetView>
  </sheetViews>
  <sheetFormatPr baseColWidth="10" defaultColWidth="8.83203125" defaultRowHeight="12" x14ac:dyDescent="0"/>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27"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8.83203125" style="12"/>
  </cols>
  <sheetData>
    <row r="1" spans="3:34" ht="9" customHeight="1" thickBot="1">
      <c r="E1" s="1635"/>
      <c r="F1" s="1635"/>
      <c r="G1" s="1635"/>
      <c r="H1" s="1635"/>
      <c r="I1" s="1635"/>
      <c r="J1" s="1635"/>
      <c r="K1" s="1635"/>
      <c r="L1" s="1635"/>
      <c r="M1" s="1635"/>
    </row>
    <row r="2" spans="3:34" ht="27" customHeight="1" thickBot="1">
      <c r="C2" s="1638" t="s">
        <v>1429</v>
      </c>
      <c r="D2" s="1639"/>
      <c r="E2" s="1639"/>
      <c r="F2" s="1639"/>
      <c r="G2" s="1639"/>
      <c r="H2" s="1639"/>
      <c r="I2" s="1639"/>
      <c r="J2" s="1639"/>
      <c r="K2" s="1639"/>
      <c r="L2" s="1639"/>
      <c r="M2" s="1639"/>
      <c r="N2" s="1639"/>
      <c r="O2" s="1639"/>
      <c r="P2" s="1639"/>
      <c r="Q2" s="1639"/>
      <c r="R2" s="1639"/>
      <c r="S2" s="1640"/>
      <c r="U2" s="1655" t="s">
        <v>1831</v>
      </c>
      <c r="V2" s="1656"/>
      <c r="W2" s="1656"/>
      <c r="X2" s="1656"/>
      <c r="Y2" s="1657"/>
      <c r="Z2" s="204"/>
      <c r="AA2" s="1655" t="s">
        <v>1833</v>
      </c>
      <c r="AB2" s="1656"/>
      <c r="AC2" s="1656"/>
      <c r="AD2" s="1656"/>
      <c r="AE2" s="1656"/>
      <c r="AF2" s="1657"/>
    </row>
    <row r="3" spans="3:34" ht="23.25" customHeight="1" thickBot="1">
      <c r="C3" s="1647" t="s">
        <v>655</v>
      </c>
      <c r="D3" s="1648"/>
      <c r="E3" s="1648"/>
      <c r="F3" s="1648"/>
      <c r="G3" s="1648"/>
      <c r="H3" s="1648"/>
      <c r="I3" s="1648"/>
      <c r="J3" s="1648"/>
      <c r="K3" s="1648"/>
      <c r="L3" s="1648"/>
      <c r="M3" s="1648"/>
      <c r="N3" s="1648"/>
      <c r="O3" s="1648"/>
      <c r="P3" s="1648"/>
      <c r="Q3" s="1648"/>
      <c r="R3" s="1648"/>
      <c r="S3" s="505"/>
      <c r="U3" s="1678" t="s">
        <v>1830</v>
      </c>
      <c r="V3" s="1679"/>
      <c r="W3" s="1679"/>
      <c r="X3" s="1679"/>
      <c r="Y3" s="1680"/>
      <c r="Z3" s="204"/>
      <c r="AA3" s="1658" t="s">
        <v>1834</v>
      </c>
      <c r="AB3" s="1659"/>
      <c r="AC3" s="1659"/>
      <c r="AD3" s="1659"/>
      <c r="AE3" s="1659"/>
      <c r="AF3" s="1660"/>
    </row>
    <row r="4" spans="3:34" ht="36" customHeight="1" thickBot="1">
      <c r="C4" s="506"/>
      <c r="D4" s="203"/>
      <c r="E4" s="504"/>
      <c r="F4" s="483"/>
      <c r="G4" s="483"/>
      <c r="H4" s="203"/>
      <c r="I4" s="203"/>
      <c r="J4" s="203"/>
      <c r="K4" s="203"/>
      <c r="L4" s="203"/>
      <c r="M4" s="203"/>
      <c r="N4" s="203"/>
      <c r="O4" s="203"/>
      <c r="P4" s="203"/>
      <c r="Q4" s="203"/>
      <c r="R4" s="483"/>
      <c r="S4" s="507"/>
      <c r="U4" s="1681"/>
      <c r="V4" s="1682"/>
      <c r="W4" s="1682"/>
      <c r="X4" s="1682"/>
      <c r="Y4" s="1683"/>
      <c r="Z4" s="204"/>
      <c r="AA4" s="1661"/>
      <c r="AB4" s="1662"/>
      <c r="AC4" s="1662"/>
      <c r="AD4" s="1662"/>
      <c r="AE4" s="1662"/>
      <c r="AF4" s="1663"/>
    </row>
    <row r="5" spans="3:34" ht="51" customHeight="1" thickBot="1">
      <c r="C5" s="506"/>
      <c r="D5" s="1606" t="s">
        <v>367</v>
      </c>
      <c r="E5" s="499">
        <v>1</v>
      </c>
      <c r="F5" s="1642" t="s">
        <v>1869</v>
      </c>
      <c r="G5" s="1643"/>
      <c r="H5" s="1643"/>
      <c r="I5" s="1643"/>
      <c r="J5" s="1643"/>
      <c r="K5" s="1643"/>
      <c r="L5" s="1643"/>
      <c r="M5" s="1643"/>
      <c r="N5" s="1643"/>
      <c r="O5" s="1643"/>
      <c r="P5" s="1643"/>
      <c r="Q5" s="1643"/>
      <c r="R5" s="1644"/>
      <c r="S5" s="522"/>
      <c r="U5" s="1684"/>
      <c r="V5" s="1685"/>
      <c r="W5" s="1685"/>
      <c r="X5" s="1685"/>
      <c r="Y5" s="1686"/>
      <c r="Z5" s="204"/>
      <c r="AA5" s="1664"/>
      <c r="AB5" s="1665"/>
      <c r="AC5" s="1665"/>
      <c r="AD5" s="1665"/>
      <c r="AE5" s="1665"/>
      <c r="AF5" s="1666"/>
    </row>
    <row r="6" spans="3:34" ht="12" customHeight="1" thickBot="1">
      <c r="C6" s="506"/>
      <c r="D6" s="1606"/>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06"/>
      <c r="E7" s="501"/>
      <c r="F7" s="449"/>
      <c r="G7" s="449"/>
      <c r="H7" s="449"/>
      <c r="I7" s="449"/>
      <c r="J7" s="449"/>
      <c r="K7" s="449"/>
      <c r="L7" s="449"/>
      <c r="M7" s="449"/>
      <c r="N7" s="449"/>
      <c r="O7" s="449"/>
      <c r="P7" s="449"/>
      <c r="Q7" s="449"/>
      <c r="R7" s="502"/>
      <c r="S7" s="523"/>
      <c r="U7" s="1687" t="s">
        <v>1832</v>
      </c>
      <c r="V7" s="1688"/>
      <c r="W7" s="1688"/>
      <c r="X7" s="1688"/>
      <c r="Y7" s="1689"/>
      <c r="Z7" s="204"/>
      <c r="AA7" s="1667" t="s">
        <v>1848</v>
      </c>
      <c r="AB7" s="1668"/>
      <c r="AC7" s="1668"/>
      <c r="AD7" s="1668"/>
      <c r="AE7" s="1668"/>
      <c r="AF7" s="1669"/>
    </row>
    <row r="8" spans="3:34" ht="31.5" customHeight="1" thickBot="1">
      <c r="C8" s="506"/>
      <c r="D8" s="1606"/>
      <c r="E8" s="500">
        <v>2</v>
      </c>
      <c r="F8" s="1645" t="s">
        <v>644</v>
      </c>
      <c r="G8" s="1645"/>
      <c r="H8" s="1645"/>
      <c r="I8" s="1645"/>
      <c r="J8" s="1645"/>
      <c r="K8" s="1645"/>
      <c r="L8" s="1645"/>
      <c r="M8" s="1645"/>
      <c r="N8" s="1645"/>
      <c r="O8" s="1645"/>
      <c r="P8" s="1645"/>
      <c r="Q8" s="1645"/>
      <c r="R8" s="1646"/>
      <c r="S8" s="522"/>
      <c r="U8" s="1690"/>
      <c r="V8" s="1691"/>
      <c r="W8" s="1691"/>
      <c r="X8" s="1691"/>
      <c r="Y8" s="1692"/>
      <c r="Z8" s="1010"/>
      <c r="AA8" s="1667"/>
      <c r="AB8" s="1668"/>
      <c r="AC8" s="1668"/>
      <c r="AD8" s="1668"/>
      <c r="AE8" s="1668"/>
      <c r="AF8" s="1669"/>
    </row>
    <row r="9" spans="3:34" ht="14.25" customHeight="1">
      <c r="C9" s="506"/>
      <c r="D9" s="1606"/>
      <c r="E9" s="501"/>
      <c r="F9" s="449"/>
      <c r="G9" s="449"/>
      <c r="H9" s="449"/>
      <c r="I9" s="449"/>
      <c r="J9" s="449"/>
      <c r="K9" s="449"/>
      <c r="L9" s="449"/>
      <c r="M9" s="449"/>
      <c r="N9" s="449"/>
      <c r="O9" s="449"/>
      <c r="P9" s="449"/>
      <c r="Q9" s="449"/>
      <c r="R9" s="502"/>
      <c r="S9" s="523"/>
      <c r="U9" s="1693" t="s">
        <v>1836</v>
      </c>
      <c r="V9" s="1694"/>
      <c r="W9" s="1694"/>
      <c r="X9" s="1694"/>
      <c r="Y9" s="1695"/>
      <c r="Z9" s="1010"/>
      <c r="AA9" s="1667"/>
      <c r="AB9" s="1668"/>
      <c r="AC9" s="1668"/>
      <c r="AD9" s="1668"/>
      <c r="AE9" s="1668"/>
      <c r="AF9" s="1669"/>
    </row>
    <row r="10" spans="3:34" ht="69" customHeight="1">
      <c r="C10" s="506"/>
      <c r="D10" s="1606"/>
      <c r="E10" s="500">
        <v>3</v>
      </c>
      <c r="F10" s="1645" t="s">
        <v>1485</v>
      </c>
      <c r="G10" s="1645"/>
      <c r="H10" s="1645"/>
      <c r="I10" s="1645"/>
      <c r="J10" s="1645"/>
      <c r="K10" s="1645"/>
      <c r="L10" s="1645"/>
      <c r="M10" s="1645"/>
      <c r="N10" s="1645"/>
      <c r="O10" s="1645"/>
      <c r="P10" s="1645"/>
      <c r="Q10" s="1645"/>
      <c r="R10" s="1646"/>
      <c r="S10" s="522"/>
      <c r="U10" s="1675"/>
      <c r="V10" s="1676"/>
      <c r="W10" s="1676"/>
      <c r="X10" s="1676"/>
      <c r="Y10" s="1677"/>
      <c r="Z10" s="1010"/>
      <c r="AA10" s="1667"/>
      <c r="AB10" s="1668"/>
      <c r="AC10" s="1668"/>
      <c r="AD10" s="1668"/>
      <c r="AE10" s="1668"/>
      <c r="AF10" s="1669"/>
    </row>
    <row r="11" spans="3:34" ht="15" customHeight="1">
      <c r="C11" s="506"/>
      <c r="D11" s="1606"/>
      <c r="E11" s="501"/>
      <c r="F11" s="449"/>
      <c r="G11" s="449"/>
      <c r="H11" s="449"/>
      <c r="I11" s="449"/>
      <c r="J11" s="449"/>
      <c r="K11" s="449"/>
      <c r="L11" s="449"/>
      <c r="M11" s="449"/>
      <c r="N11" s="449"/>
      <c r="O11" s="449"/>
      <c r="P11" s="449"/>
      <c r="Q11" s="449"/>
      <c r="R11" s="502"/>
      <c r="S11" s="523"/>
      <c r="U11" s="1675"/>
      <c r="V11" s="1676"/>
      <c r="W11" s="1676"/>
      <c r="X11" s="1676"/>
      <c r="Y11" s="1677"/>
      <c r="Z11" s="1010"/>
      <c r="AA11" s="1675" t="s">
        <v>1849</v>
      </c>
      <c r="AB11" s="1676"/>
      <c r="AC11" s="1676"/>
      <c r="AD11" s="1676"/>
      <c r="AE11" s="1676"/>
      <c r="AF11" s="1677"/>
    </row>
    <row r="12" spans="3:34" ht="32.25" customHeight="1" thickBot="1">
      <c r="C12" s="506"/>
      <c r="D12" s="1606"/>
      <c r="E12" s="503">
        <v>4</v>
      </c>
      <c r="F12" s="1650" t="s">
        <v>368</v>
      </c>
      <c r="G12" s="1650"/>
      <c r="H12" s="1650"/>
      <c r="I12" s="1650"/>
      <c r="J12" s="1650"/>
      <c r="K12" s="1650"/>
      <c r="L12" s="1650"/>
      <c r="M12" s="1650"/>
      <c r="N12" s="1650"/>
      <c r="O12" s="1650"/>
      <c r="P12" s="1650"/>
      <c r="Q12" s="1650"/>
      <c r="R12" s="1651"/>
      <c r="S12" s="522"/>
      <c r="U12" s="1675"/>
      <c r="V12" s="1676"/>
      <c r="W12" s="1676"/>
      <c r="X12" s="1676"/>
      <c r="Y12" s="1677"/>
      <c r="Z12" s="204"/>
      <c r="AA12" s="1675"/>
      <c r="AB12" s="1676"/>
      <c r="AC12" s="1676"/>
      <c r="AD12" s="1676"/>
      <c r="AE12" s="1676"/>
      <c r="AF12" s="1677"/>
    </row>
    <row r="13" spans="3:34" ht="20.25" customHeight="1">
      <c r="C13" s="506"/>
      <c r="D13" s="256"/>
      <c r="E13" s="203"/>
      <c r="F13" s="203"/>
      <c r="G13" s="203"/>
      <c r="H13" s="203"/>
      <c r="I13" s="203"/>
      <c r="J13" s="203"/>
      <c r="K13" s="203"/>
      <c r="L13" s="203"/>
      <c r="M13" s="203"/>
      <c r="N13" s="203"/>
      <c r="O13" s="203"/>
      <c r="P13" s="203"/>
      <c r="Q13" s="203"/>
      <c r="R13" s="483"/>
      <c r="S13" s="507"/>
      <c r="U13" s="1675"/>
      <c r="V13" s="1676"/>
      <c r="W13" s="1676"/>
      <c r="X13" s="1676"/>
      <c r="Y13" s="1677"/>
      <c r="Z13" s="204"/>
      <c r="AA13" s="1675"/>
      <c r="AB13" s="1676"/>
      <c r="AC13" s="1676"/>
      <c r="AD13" s="1676"/>
      <c r="AE13" s="1676"/>
      <c r="AF13" s="1677"/>
    </row>
    <row r="14" spans="3:34" ht="19.5" customHeight="1">
      <c r="C14" s="506"/>
      <c r="D14" s="256"/>
      <c r="E14" s="203"/>
      <c r="F14" s="203"/>
      <c r="G14" s="203"/>
      <c r="H14" s="203"/>
      <c r="I14" s="203"/>
      <c r="J14" s="203"/>
      <c r="K14" s="203"/>
      <c r="L14" s="203"/>
      <c r="M14" s="203"/>
      <c r="N14" s="203"/>
      <c r="O14" s="203"/>
      <c r="P14" s="203"/>
      <c r="Q14" s="203"/>
      <c r="R14" s="483"/>
      <c r="S14" s="507"/>
      <c r="U14" s="1670" t="s">
        <v>1837</v>
      </c>
      <c r="V14" s="1671"/>
      <c r="W14" s="1671"/>
      <c r="X14" s="1671"/>
      <c r="Y14" s="1672"/>
      <c r="Z14" s="204"/>
      <c r="AA14" s="1675"/>
      <c r="AB14" s="1676"/>
      <c r="AC14" s="1676"/>
      <c r="AD14" s="1676"/>
      <c r="AE14" s="1676"/>
      <c r="AF14" s="1677"/>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70"/>
      <c r="V15" s="1671"/>
      <c r="W15" s="1671"/>
      <c r="X15" s="1671"/>
      <c r="Y15" s="1672"/>
      <c r="Z15" s="204"/>
      <c r="AA15" s="1675"/>
      <c r="AB15" s="1676"/>
      <c r="AC15" s="1676"/>
      <c r="AD15" s="1676"/>
      <c r="AE15" s="1676"/>
      <c r="AF15" s="1677"/>
      <c r="AG15" s="13"/>
      <c r="AH15" s="13"/>
    </row>
    <row r="16" spans="3:34" ht="51.75" customHeight="1" thickBot="1">
      <c r="C16" s="508"/>
      <c r="D16" s="223"/>
      <c r="E16" s="470"/>
      <c r="F16" s="1641"/>
      <c r="G16" s="1641"/>
      <c r="H16" s="1641"/>
      <c r="I16" s="1641"/>
      <c r="J16" s="471"/>
      <c r="K16" s="472"/>
      <c r="L16" s="473"/>
      <c r="M16" s="473"/>
      <c r="N16" s="13"/>
      <c r="O16" s="13"/>
      <c r="P16" s="13"/>
      <c r="Q16" s="13"/>
      <c r="R16" s="15"/>
      <c r="S16" s="509"/>
      <c r="U16" s="1670"/>
      <c r="V16" s="1671"/>
      <c r="W16" s="1671"/>
      <c r="X16" s="1671"/>
      <c r="Y16" s="1672"/>
      <c r="Z16" s="204"/>
      <c r="AA16" s="1673" t="s">
        <v>1850</v>
      </c>
      <c r="AB16" s="1583"/>
      <c r="AC16" s="1583"/>
      <c r="AD16" s="1583"/>
      <c r="AE16" s="1583"/>
      <c r="AF16" s="1584"/>
      <c r="AG16" s="1006"/>
      <c r="AH16" s="1006"/>
    </row>
    <row r="17" spans="3:34" ht="41.25" customHeight="1">
      <c r="C17" s="508"/>
      <c r="D17" s="1649" t="s">
        <v>166</v>
      </c>
      <c r="E17" s="382"/>
      <c r="F17" s="477" t="s">
        <v>167</v>
      </c>
      <c r="G17" s="1636" t="str">
        <f>IF(ISBLANK('1. Classification &amp; Budget'!H9),"",'1. Classification &amp; Budget'!H9)</f>
        <v>Skills Implementation Center</v>
      </c>
      <c r="H17" s="1637"/>
      <c r="I17" s="13"/>
      <c r="J17" s="1621" t="s">
        <v>196</v>
      </c>
      <c r="K17" s="1622"/>
      <c r="L17" s="1625" t="str">
        <f>'1. Classification &amp; Budget'!Q7&amp;" - "&amp;'1. Classification &amp; Budget'!R7&amp;" - "&amp;'1. Classification &amp; Budget'!S7&amp;" - "&amp;'1. Classification &amp; Budget'!T7</f>
        <v xml:space="preserve">PP -  - 527 - </v>
      </c>
      <c r="M17" s="1626"/>
      <c r="N17" s="13"/>
      <c r="O17" s="13"/>
      <c r="P17" s="13"/>
      <c r="Q17" s="13"/>
      <c r="R17" s="15"/>
      <c r="S17" s="509"/>
      <c r="U17" s="1673" t="s">
        <v>1838</v>
      </c>
      <c r="V17" s="1583"/>
      <c r="W17" s="1583"/>
      <c r="X17" s="1583"/>
      <c r="Y17" s="1584"/>
      <c r="Z17" s="204"/>
      <c r="AA17" s="1673"/>
      <c r="AB17" s="1583"/>
      <c r="AC17" s="1583"/>
      <c r="AD17" s="1583"/>
      <c r="AE17" s="1583"/>
      <c r="AF17" s="1584"/>
      <c r="AG17" s="1006"/>
      <c r="AH17" s="1006"/>
    </row>
    <row r="18" spans="3:34" ht="35.25" customHeight="1">
      <c r="C18" s="508"/>
      <c r="D18" s="1649"/>
      <c r="E18" s="18"/>
      <c r="F18" s="478" t="s">
        <v>168</v>
      </c>
      <c r="G18" s="1609" t="str">
        <f>IF(ISBLANK('1. Classification &amp; Budget'!H14),"",'1. Classification &amp; Budget'!H14)</f>
        <v>CETPRO "Sagrado Corazón de Jesús"</v>
      </c>
      <c r="H18" s="1610"/>
      <c r="I18" s="13"/>
      <c r="J18" s="1623" t="s">
        <v>84</v>
      </c>
      <c r="K18" s="1624"/>
      <c r="L18" s="1627">
        <f>IF(ISBLANK('1. Classification &amp; Budget'!H18),"",'1. Classification &amp; Budget'!H18)</f>
        <v>41548</v>
      </c>
      <c r="M18" s="1628"/>
      <c r="N18" s="13"/>
      <c r="O18" s="13"/>
      <c r="P18" s="13"/>
      <c r="Q18" s="13"/>
      <c r="R18" s="15"/>
      <c r="S18" s="509"/>
      <c r="U18" s="1673"/>
      <c r="V18" s="1583"/>
      <c r="W18" s="1583"/>
      <c r="X18" s="1583"/>
      <c r="Y18" s="1584"/>
      <c r="Z18" s="204"/>
      <c r="AA18" s="1673"/>
      <c r="AB18" s="1583"/>
      <c r="AC18" s="1583"/>
      <c r="AD18" s="1583"/>
      <c r="AE18" s="1583"/>
      <c r="AF18" s="1584"/>
      <c r="AG18" s="1006"/>
      <c r="AH18" s="1006"/>
    </row>
    <row r="19" spans="3:34" ht="36.75" customHeight="1">
      <c r="C19" s="508"/>
      <c r="D19" s="1649"/>
      <c r="E19" s="18"/>
      <c r="F19" s="478" t="s">
        <v>169</v>
      </c>
      <c r="G19" s="1611" t="str">
        <f>IF(ISBLANK('1. Classification &amp; Budget'!I27),"",'1. Classification &amp; Budget'!I27)</f>
        <v xml:space="preserve">Lucía Piñeiro </v>
      </c>
      <c r="H19" s="1612"/>
      <c r="I19" s="13"/>
      <c r="J19" s="1623" t="s">
        <v>170</v>
      </c>
      <c r="K19" s="1624"/>
      <c r="L19" s="1627">
        <f>IF(ISBLANK('1. Classification &amp; Budget'!N18),"",'1. Classification &amp; Budget'!N18)</f>
        <v>41835</v>
      </c>
      <c r="M19" s="1628"/>
      <c r="N19" s="13"/>
      <c r="O19" s="13"/>
      <c r="P19" s="13"/>
      <c r="Q19" s="13"/>
      <c r="R19" s="15"/>
      <c r="S19" s="509"/>
      <c r="U19" s="1673"/>
      <c r="V19" s="1583"/>
      <c r="W19" s="1583"/>
      <c r="X19" s="1583"/>
      <c r="Y19" s="1584"/>
      <c r="Z19" s="204"/>
      <c r="AA19" s="1673" t="s">
        <v>1851</v>
      </c>
      <c r="AB19" s="1583"/>
      <c r="AC19" s="1583"/>
      <c r="AD19" s="1583"/>
      <c r="AE19" s="1583"/>
      <c r="AF19" s="1584"/>
      <c r="AG19" s="1006"/>
      <c r="AH19" s="1006"/>
    </row>
    <row r="20" spans="3:34" ht="75" customHeight="1" thickBot="1">
      <c r="C20" s="508"/>
      <c r="D20" s="1649"/>
      <c r="E20" s="18"/>
      <c r="F20" s="478" t="s">
        <v>641</v>
      </c>
      <c r="G20" s="1607">
        <v>8058</v>
      </c>
      <c r="H20" s="1608"/>
      <c r="I20" s="18"/>
      <c r="J20" s="1604" t="s">
        <v>374</v>
      </c>
      <c r="K20" s="1605"/>
      <c r="L20" s="1652">
        <f>IF(SUM(K33+M33)=0,"",SUM(K33+M33)/SUM(I33+K33+M33))</f>
        <v>0.50173141094251716</v>
      </c>
      <c r="M20" s="1653"/>
      <c r="N20" s="13"/>
      <c r="O20" s="13"/>
      <c r="P20" s="13"/>
      <c r="Q20" s="13"/>
      <c r="R20" s="15"/>
      <c r="S20" s="509"/>
      <c r="U20" s="1670" t="s">
        <v>1839</v>
      </c>
      <c r="V20" s="1671"/>
      <c r="W20" s="1671"/>
      <c r="X20" s="1671"/>
      <c r="Y20" s="1672"/>
      <c r="AA20" s="1673"/>
      <c r="AB20" s="1583"/>
      <c r="AC20" s="1583"/>
      <c r="AD20" s="1583"/>
      <c r="AE20" s="1583"/>
      <c r="AF20" s="1584"/>
      <c r="AG20" s="1006"/>
      <c r="AH20" s="1006"/>
    </row>
    <row r="21" spans="3:34" ht="36" customHeight="1" thickBot="1">
      <c r="C21" s="508"/>
      <c r="D21" s="1649"/>
      <c r="E21" s="18"/>
      <c r="F21" s="479" t="s">
        <v>171</v>
      </c>
      <c r="G21" s="1619">
        <v>2.8</v>
      </c>
      <c r="H21" s="1620"/>
      <c r="I21" s="18"/>
      <c r="J21" s="18"/>
      <c r="K21" s="18"/>
      <c r="L21" s="381"/>
      <c r="M21" s="14"/>
      <c r="N21" s="13"/>
      <c r="O21" s="13"/>
      <c r="P21" s="13"/>
      <c r="Q21" s="13"/>
      <c r="R21" s="15"/>
      <c r="S21" s="509"/>
      <c r="U21" s="1670"/>
      <c r="V21" s="1671"/>
      <c r="W21" s="1671"/>
      <c r="X21" s="1671"/>
      <c r="Y21" s="1672"/>
      <c r="AA21" s="1673"/>
      <c r="AB21" s="1583"/>
      <c r="AC21" s="1583"/>
      <c r="AD21" s="1583"/>
      <c r="AE21" s="1583"/>
      <c r="AF21" s="1584"/>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670" t="s">
        <v>1840</v>
      </c>
      <c r="V22" s="1671"/>
      <c r="W22" s="1671"/>
      <c r="X22" s="1671"/>
      <c r="Y22" s="1672"/>
      <c r="AA22" s="1673"/>
      <c r="AB22" s="1583"/>
      <c r="AC22" s="1583"/>
      <c r="AD22" s="1583"/>
      <c r="AE22" s="1583"/>
      <c r="AF22" s="1584"/>
      <c r="AG22" s="1006"/>
      <c r="AH22" s="1006"/>
    </row>
    <row r="23" spans="3:34" ht="20" customHeight="1">
      <c r="C23" s="508"/>
      <c r="D23" s="223"/>
      <c r="E23" s="18"/>
      <c r="F23" s="474"/>
      <c r="G23" s="1172"/>
      <c r="H23" s="1629" t="s">
        <v>197</v>
      </c>
      <c r="I23" s="1600"/>
      <c r="J23" s="1632" t="s">
        <v>178</v>
      </c>
      <c r="K23" s="1633"/>
      <c r="L23" s="1633"/>
      <c r="M23" s="1634"/>
      <c r="N23" s="1599" t="s">
        <v>1486</v>
      </c>
      <c r="O23" s="1599"/>
      <c r="P23" s="1599"/>
      <c r="Q23" s="1600"/>
      <c r="R23" s="494"/>
      <c r="S23" s="510"/>
      <c r="U23" s="1670"/>
      <c r="V23" s="1671"/>
      <c r="W23" s="1671"/>
      <c r="X23" s="1671"/>
      <c r="Y23" s="1672"/>
      <c r="AA23" s="1673"/>
      <c r="AB23" s="1583"/>
      <c r="AC23" s="1583"/>
      <c r="AD23" s="1583"/>
      <c r="AE23" s="1583"/>
      <c r="AF23" s="1584"/>
      <c r="AG23" s="1006"/>
      <c r="AH23" s="1006"/>
    </row>
    <row r="24" spans="3:34" ht="20" customHeight="1" thickBot="1">
      <c r="C24" s="508"/>
      <c r="D24" s="223"/>
      <c r="E24" s="13"/>
      <c r="F24" s="480"/>
      <c r="G24" s="480"/>
      <c r="H24" s="1630"/>
      <c r="I24" s="1631"/>
      <c r="J24" s="1592" t="s">
        <v>65</v>
      </c>
      <c r="K24" s="1593"/>
      <c r="L24" s="1593" t="s">
        <v>1487</v>
      </c>
      <c r="M24" s="1654"/>
      <c r="N24" s="1167" t="s">
        <v>65</v>
      </c>
      <c r="O24" s="1167"/>
      <c r="P24" s="1167" t="s">
        <v>1487</v>
      </c>
      <c r="Q24" s="1168"/>
      <c r="R24" s="495"/>
      <c r="S24" s="511"/>
      <c r="U24" s="1004"/>
      <c r="V24" s="13"/>
      <c r="W24" s="13"/>
      <c r="X24" s="13"/>
      <c r="Y24" s="1005"/>
      <c r="AA24" s="1673"/>
      <c r="AB24" s="1583"/>
      <c r="AC24" s="1583"/>
      <c r="AD24" s="1583"/>
      <c r="AE24" s="1583"/>
      <c r="AF24" s="1584"/>
      <c r="AG24" s="1006"/>
      <c r="AH24" s="1006"/>
    </row>
    <row r="25" spans="3:34" ht="36.75" customHeight="1" thickBot="1">
      <c r="C25" s="508"/>
      <c r="D25" s="1606" t="s">
        <v>642</v>
      </c>
      <c r="E25" s="13"/>
      <c r="F25" s="1616" t="s">
        <v>72</v>
      </c>
      <c r="G25" s="1617"/>
      <c r="H25" s="481" t="s">
        <v>176</v>
      </c>
      <c r="I25" s="481" t="s">
        <v>177</v>
      </c>
      <c r="J25" s="481" t="s">
        <v>176</v>
      </c>
      <c r="K25" s="481" t="s">
        <v>177</v>
      </c>
      <c r="L25" s="481" t="s">
        <v>176</v>
      </c>
      <c r="M25" s="481" t="s">
        <v>177</v>
      </c>
      <c r="N25" s="481" t="s">
        <v>176</v>
      </c>
      <c r="O25" s="481" t="s">
        <v>177</v>
      </c>
      <c r="P25" s="481" t="s">
        <v>176</v>
      </c>
      <c r="Q25" s="481" t="s">
        <v>177</v>
      </c>
      <c r="R25" s="496"/>
      <c r="S25" s="512"/>
      <c r="U25" s="1673" t="s">
        <v>1841</v>
      </c>
      <c r="V25" s="1583"/>
      <c r="W25" s="1583"/>
      <c r="X25" s="1583"/>
      <c r="Y25" s="1584"/>
      <c r="AA25" s="1673"/>
      <c r="AB25" s="1583"/>
      <c r="AC25" s="1583"/>
      <c r="AD25" s="1583"/>
      <c r="AE25" s="1583"/>
      <c r="AF25" s="1584"/>
      <c r="AG25" s="1006"/>
      <c r="AH25" s="1006"/>
    </row>
    <row r="26" spans="3:34" ht="20" customHeight="1" thickBot="1">
      <c r="C26" s="508"/>
      <c r="D26" s="1606"/>
      <c r="E26" s="13"/>
      <c r="F26" s="1595" t="s">
        <v>73</v>
      </c>
      <c r="G26" s="1596"/>
      <c r="H26" s="438">
        <f>SUMIF($I$39:$I$237,"Labor",$M$39:$M$237)</f>
        <v>0</v>
      </c>
      <c r="I26" s="439">
        <f>H26/G$21</f>
        <v>0</v>
      </c>
      <c r="J26" s="438">
        <f>SUMIF($I$39:$I$237,"Labor",$N$39:$N$237)</f>
        <v>0</v>
      </c>
      <c r="K26" s="439">
        <f t="shared" ref="K26:K32" si="0">J26/G$21</f>
        <v>0</v>
      </c>
      <c r="L26" s="438">
        <f>SUMIF($I$39:$I$237,"Labor",$O$39:$O$237)</f>
        <v>1200</v>
      </c>
      <c r="M26" s="439">
        <f t="shared" ref="M26:M32" si="1">L26/G$21</f>
        <v>428.57142857142861</v>
      </c>
      <c r="N26" s="438">
        <f>SUMIF($I$39:$I$237,"Labor",$P$39:$P$237)</f>
        <v>0</v>
      </c>
      <c r="O26" s="439">
        <f t="shared" ref="O26:O32" si="2">N26/G$21</f>
        <v>0</v>
      </c>
      <c r="P26" s="438">
        <f>SUMIF($I$39:$I$237,"Labor",$Q$39:$Q$237)</f>
        <v>0</v>
      </c>
      <c r="Q26" s="439">
        <f t="shared" ref="Q26:Q32" si="3">P26/G$21</f>
        <v>0</v>
      </c>
      <c r="R26" s="497"/>
      <c r="S26" s="513"/>
      <c r="U26" s="1673"/>
      <c r="V26" s="1583"/>
      <c r="W26" s="1583"/>
      <c r="X26" s="1583"/>
      <c r="Y26" s="1584"/>
      <c r="AA26" s="1673"/>
      <c r="AB26" s="1583"/>
      <c r="AC26" s="1583"/>
      <c r="AD26" s="1583"/>
      <c r="AE26" s="1583"/>
      <c r="AF26" s="1584"/>
      <c r="AG26" s="1006"/>
      <c r="AH26" s="1006"/>
    </row>
    <row r="27" spans="3:34" ht="20" customHeight="1" thickBot="1">
      <c r="C27" s="508"/>
      <c r="D27" s="1606"/>
      <c r="E27" s="13"/>
      <c r="F27" s="1595" t="s">
        <v>67</v>
      </c>
      <c r="G27" s="1596"/>
      <c r="H27" s="438">
        <f>SUMIF($I$39:$I$237,"Equipment",$M$39:$M$237)</f>
        <v>6540</v>
      </c>
      <c r="I27" s="439">
        <f t="shared" ref="I27:I32" si="4">H27/G$21</f>
        <v>2335.7142857142858</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73"/>
      <c r="V27" s="1583"/>
      <c r="W27" s="1583"/>
      <c r="X27" s="1583"/>
      <c r="Y27" s="1584"/>
      <c r="AA27" s="1673"/>
      <c r="AB27" s="1583"/>
      <c r="AC27" s="1583"/>
      <c r="AD27" s="1583"/>
      <c r="AE27" s="1583"/>
      <c r="AF27" s="1584"/>
      <c r="AG27" s="1006"/>
      <c r="AH27" s="1006"/>
    </row>
    <row r="28" spans="3:34" ht="20" customHeight="1" thickBot="1">
      <c r="C28" s="508"/>
      <c r="D28" s="1606"/>
      <c r="E28" s="13"/>
      <c r="F28" s="1595" t="s">
        <v>68</v>
      </c>
      <c r="G28" s="1596"/>
      <c r="H28" s="438">
        <f>SUMIF($I$39:$I$237,"Materials/Supplies",$M$39:$M$237)</f>
        <v>664</v>
      </c>
      <c r="I28" s="439">
        <f t="shared" si="4"/>
        <v>237.14285714285717</v>
      </c>
      <c r="J28" s="438">
        <f>SUMIF($I$39:$I$237,"Materials/Supplies",$N$39:$N$237)</f>
        <v>0</v>
      </c>
      <c r="K28" s="439">
        <f t="shared" si="0"/>
        <v>0</v>
      </c>
      <c r="L28" s="438">
        <f>SUMIF($I$39:$I$237,"Materials/Supplies",$O$39:$O$237)</f>
        <v>569</v>
      </c>
      <c r="M28" s="439">
        <f t="shared" si="1"/>
        <v>203.21428571428572</v>
      </c>
      <c r="N28" s="438">
        <f>SUMIF($I$39:$I$237,"Materials/Supplies",$P$39:$P$237)</f>
        <v>0</v>
      </c>
      <c r="O28" s="439">
        <f t="shared" si="2"/>
        <v>0</v>
      </c>
      <c r="P28" s="438">
        <f>SUMIF($I$39:$I$237,"Materials/Supplies",$Q$39:$Q$237)</f>
        <v>0</v>
      </c>
      <c r="Q28" s="439">
        <f t="shared" si="3"/>
        <v>0</v>
      </c>
      <c r="R28" s="497"/>
      <c r="S28" s="513"/>
      <c r="U28" s="1673"/>
      <c r="V28" s="1583"/>
      <c r="W28" s="1583"/>
      <c r="X28" s="1583"/>
      <c r="Y28" s="1584"/>
      <c r="AA28" s="1673"/>
      <c r="AB28" s="1583"/>
      <c r="AC28" s="1583"/>
      <c r="AD28" s="1583"/>
      <c r="AE28" s="1583"/>
      <c r="AF28" s="1584"/>
      <c r="AG28" s="1006"/>
      <c r="AH28" s="1006"/>
    </row>
    <row r="29" spans="3:34" ht="20" customHeight="1" thickBot="1">
      <c r="C29" s="508"/>
      <c r="D29" s="1606"/>
      <c r="E29" s="13"/>
      <c r="F29" s="1595" t="s">
        <v>69</v>
      </c>
      <c r="G29" s="1596"/>
      <c r="H29" s="438">
        <f>SUMIF($I$39:$I$237,"Land/Venue Rental",$M$39:$M$237)</f>
        <v>0</v>
      </c>
      <c r="I29" s="439">
        <f t="shared" si="4"/>
        <v>0</v>
      </c>
      <c r="J29" s="438">
        <f>SUMIF($I$39:$I$237,"Land/Venue Rental",$N$39:$N$237)</f>
        <v>0</v>
      </c>
      <c r="K29" s="439">
        <f t="shared" si="0"/>
        <v>0</v>
      </c>
      <c r="L29" s="438">
        <f>SUMIF($I$39:$I$237,"Land/Venue Rental",$O$39:$O$237)</f>
        <v>6000</v>
      </c>
      <c r="M29" s="439">
        <f t="shared" si="1"/>
        <v>2142.8571428571431</v>
      </c>
      <c r="N29" s="438">
        <f>SUMIF($I$39:$I$237,"Land/Venue Rental",$P$39:$P$237)</f>
        <v>0</v>
      </c>
      <c r="O29" s="439">
        <f t="shared" si="2"/>
        <v>0</v>
      </c>
      <c r="P29" s="438">
        <f>SUMIF($I$39:$I$237,"Land/Venue Rental",$Q$39:$Q$237)</f>
        <v>0</v>
      </c>
      <c r="Q29" s="439">
        <f t="shared" si="3"/>
        <v>0</v>
      </c>
      <c r="R29" s="497"/>
      <c r="S29" s="513"/>
      <c r="U29" s="1674"/>
      <c r="V29" s="1585"/>
      <c r="W29" s="1585"/>
      <c r="X29" s="1585"/>
      <c r="Y29" s="1586"/>
      <c r="AA29" s="1673"/>
      <c r="AB29" s="1583"/>
      <c r="AC29" s="1583"/>
      <c r="AD29" s="1583"/>
      <c r="AE29" s="1583"/>
      <c r="AF29" s="1584"/>
      <c r="AG29" s="1006"/>
      <c r="AH29" s="1006"/>
    </row>
    <row r="30" spans="3:34" ht="20" customHeight="1" thickBot="1">
      <c r="C30" s="508"/>
      <c r="D30" s="1606"/>
      <c r="E30" s="13"/>
      <c r="F30" s="1595" t="s">
        <v>640</v>
      </c>
      <c r="G30" s="1596"/>
      <c r="H30" s="438">
        <f>SUMIF($I$39:$I$237,"Travel/Per Diem/Food/Lodging",$M$39:$M$237)</f>
        <v>260</v>
      </c>
      <c r="I30" s="439">
        <f t="shared" si="4"/>
        <v>92.857142857142861</v>
      </c>
      <c r="J30" s="438">
        <f>SUMIF($I$39:$I$237,"Travel/Per Diem/Food/Lodging",$N$39:$N$237)</f>
        <v>0</v>
      </c>
      <c r="K30" s="439">
        <f t="shared" si="0"/>
        <v>0</v>
      </c>
      <c r="L30" s="438">
        <f>SUMIF($I$39:$I$237,"Travel/Per Diem/Food/Lodging",$O$39:$O$237)</f>
        <v>0</v>
      </c>
      <c r="M30" s="439">
        <f t="shared" si="1"/>
        <v>0</v>
      </c>
      <c r="N30" s="438">
        <f>SUMIF($I$39:$I$237,"Travel/Per Diem/Food/Lodging",$P$39:$P$237)</f>
        <v>0</v>
      </c>
      <c r="O30" s="439">
        <f t="shared" si="2"/>
        <v>0</v>
      </c>
      <c r="P30" s="438">
        <f>SUMIF($I$39:$I$237,"Travel/Per Diem/Food/Lodging",$Q$39:$Q$237)</f>
        <v>0</v>
      </c>
      <c r="Q30" s="439">
        <f t="shared" si="3"/>
        <v>0</v>
      </c>
      <c r="R30" s="497"/>
      <c r="S30" s="513"/>
      <c r="AA30" s="1673"/>
      <c r="AB30" s="1583"/>
      <c r="AC30" s="1583"/>
      <c r="AD30" s="1583"/>
      <c r="AE30" s="1583"/>
      <c r="AF30" s="1584"/>
      <c r="AG30" s="1006"/>
      <c r="AH30" s="1006"/>
    </row>
    <row r="31" spans="3:34" ht="20" customHeight="1" thickBot="1">
      <c r="C31" s="508"/>
      <c r="D31" s="1606"/>
      <c r="E31" s="13"/>
      <c r="F31" s="1595" t="s">
        <v>653</v>
      </c>
      <c r="G31" s="1596"/>
      <c r="H31" s="438">
        <f>SUMIF($I$39:$I$237,"Materials transport",$M$39:$M$237)</f>
        <v>450</v>
      </c>
      <c r="I31" s="439">
        <f t="shared" si="4"/>
        <v>160.71428571428572</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699" t="s">
        <v>1835</v>
      </c>
      <c r="V31" s="1700"/>
      <c r="W31" s="1700"/>
      <c r="X31" s="1700"/>
      <c r="Y31" s="1701"/>
      <c r="AA31" s="1673"/>
      <c r="AB31" s="1583"/>
      <c r="AC31" s="1583"/>
      <c r="AD31" s="1583"/>
      <c r="AE31" s="1583"/>
      <c r="AF31" s="1584"/>
      <c r="AG31" s="1006"/>
      <c r="AH31" s="1006"/>
    </row>
    <row r="32" spans="3:34" ht="20" customHeight="1" thickBot="1">
      <c r="C32" s="508"/>
      <c r="D32" s="1606"/>
      <c r="E32" s="13"/>
      <c r="F32" s="1595" t="s">
        <v>147</v>
      </c>
      <c r="G32" s="1596"/>
      <c r="H32" s="438">
        <f>SUMIF($I$39:$I$237,"Other",$M$39:$M$237)</f>
        <v>0</v>
      </c>
      <c r="I32" s="450">
        <f t="shared" si="4"/>
        <v>0</v>
      </c>
      <c r="J32" s="438">
        <f>SUMIF($I$39:$I$237,"Other",$N$39:$N$237)</f>
        <v>0</v>
      </c>
      <c r="K32" s="450">
        <f t="shared" si="0"/>
        <v>0</v>
      </c>
      <c r="L32" s="438">
        <f>SUMIF($I$39:$I$237,"Other",$O$39:$O$237)</f>
        <v>200</v>
      </c>
      <c r="M32" s="450">
        <f t="shared" si="1"/>
        <v>71.428571428571431</v>
      </c>
      <c r="N32" s="438">
        <f>SUMIF($I$39:$I$237,"Other",$P$39:$P$237)</f>
        <v>0</v>
      </c>
      <c r="O32" s="450">
        <f t="shared" si="2"/>
        <v>0</v>
      </c>
      <c r="P32" s="438">
        <f>SUMIF($I$39:$I$237,"Other",$Q$39:$Q$237)</f>
        <v>0</v>
      </c>
      <c r="Q32" s="450">
        <f t="shared" si="3"/>
        <v>0</v>
      </c>
      <c r="R32" s="497"/>
      <c r="S32" s="513"/>
      <c r="U32" s="1702"/>
      <c r="V32" s="1703"/>
      <c r="W32" s="1703"/>
      <c r="X32" s="1703"/>
      <c r="Y32" s="1704"/>
      <c r="AA32" s="1673"/>
      <c r="AB32" s="1583"/>
      <c r="AC32" s="1583"/>
      <c r="AD32" s="1583"/>
      <c r="AE32" s="1583"/>
      <c r="AF32" s="1584"/>
      <c r="AG32" s="1006"/>
      <c r="AH32" s="1006"/>
    </row>
    <row r="33" spans="1:34" ht="20" customHeight="1" thickBot="1">
      <c r="C33" s="508"/>
      <c r="D33" s="223"/>
      <c r="E33" s="13"/>
      <c r="F33" s="1594" t="s">
        <v>64</v>
      </c>
      <c r="G33" s="1594"/>
      <c r="H33" s="453">
        <f t="shared" ref="H33:Q33" si="5">SUM(H26:H32)</f>
        <v>7914</v>
      </c>
      <c r="I33" s="454">
        <f t="shared" si="5"/>
        <v>2826.4285714285716</v>
      </c>
      <c r="J33" s="451">
        <f t="shared" si="5"/>
        <v>0</v>
      </c>
      <c r="K33" s="452">
        <f t="shared" si="5"/>
        <v>0</v>
      </c>
      <c r="L33" s="451">
        <f t="shared" si="5"/>
        <v>7969</v>
      </c>
      <c r="M33" s="452">
        <f t="shared" si="5"/>
        <v>2846.0714285714289</v>
      </c>
      <c r="N33" s="451">
        <f t="shared" si="5"/>
        <v>0</v>
      </c>
      <c r="O33" s="452">
        <f t="shared" si="5"/>
        <v>0</v>
      </c>
      <c r="P33" s="451">
        <f t="shared" si="5"/>
        <v>0</v>
      </c>
      <c r="Q33" s="452">
        <f t="shared" si="5"/>
        <v>0</v>
      </c>
      <c r="R33" s="490"/>
      <c r="S33" s="514"/>
      <c r="U33" s="1018"/>
      <c r="V33" s="404"/>
      <c r="W33" s="404"/>
      <c r="X33" s="404"/>
      <c r="Y33" s="1019"/>
      <c r="AA33" s="1673"/>
      <c r="AB33" s="1583"/>
      <c r="AC33" s="1583"/>
      <c r="AD33" s="1583"/>
      <c r="AE33" s="1583"/>
      <c r="AF33" s="1584"/>
      <c r="AG33" s="1006"/>
      <c r="AH33" s="1006"/>
    </row>
    <row r="34" spans="1:34" ht="20" customHeight="1" thickBot="1">
      <c r="C34" s="508"/>
      <c r="D34" s="223"/>
      <c r="E34" s="13"/>
      <c r="F34" s="489"/>
      <c r="G34" s="489"/>
      <c r="H34" s="491"/>
      <c r="I34" s="492"/>
      <c r="J34" s="493"/>
      <c r="K34" s="490"/>
      <c r="L34" s="493"/>
      <c r="M34" s="490"/>
      <c r="N34" s="493"/>
      <c r="O34" s="490"/>
      <c r="P34" s="493"/>
      <c r="Q34" s="490"/>
      <c r="R34" s="490"/>
      <c r="S34" s="514"/>
      <c r="U34" s="1673" t="s">
        <v>1852</v>
      </c>
      <c r="V34" s="1583"/>
      <c r="W34" s="1583"/>
      <c r="X34" s="1583"/>
      <c r="Y34" s="1584"/>
      <c r="AA34" s="1674"/>
      <c r="AB34" s="1585"/>
      <c r="AC34" s="1585"/>
      <c r="AD34" s="1585"/>
      <c r="AE34" s="1585"/>
      <c r="AF34" s="1586"/>
      <c r="AG34" s="1006"/>
      <c r="AH34" s="1006"/>
    </row>
    <row r="35" spans="1:34" ht="20" customHeight="1">
      <c r="C35" s="508"/>
      <c r="D35" s="223"/>
      <c r="E35" s="13"/>
      <c r="F35" s="489"/>
      <c r="G35" s="489"/>
      <c r="H35" s="491"/>
      <c r="I35" s="492"/>
      <c r="J35" s="493"/>
      <c r="K35" s="490"/>
      <c r="L35" s="493"/>
      <c r="M35" s="490"/>
      <c r="N35" s="493"/>
      <c r="O35" s="490"/>
      <c r="P35" s="493"/>
      <c r="Q35" s="490"/>
      <c r="R35" s="490"/>
      <c r="S35" s="514"/>
      <c r="U35" s="1673"/>
      <c r="V35" s="1583"/>
      <c r="W35" s="1583"/>
      <c r="X35" s="1583"/>
      <c r="Y35" s="1584"/>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673"/>
      <c r="V36" s="1583"/>
      <c r="W36" s="1583"/>
      <c r="X36" s="1583"/>
      <c r="Y36" s="1584"/>
      <c r="Z36" s="13"/>
      <c r="AA36" s="1016"/>
      <c r="AB36" s="1016"/>
      <c r="AC36" s="1016"/>
      <c r="AD36" s="1016"/>
      <c r="AE36" s="1016"/>
      <c r="AF36" s="1016"/>
      <c r="AG36" s="1006"/>
      <c r="AH36" s="1006"/>
    </row>
    <row r="37" spans="1:34" ht="42" customHeight="1" thickBot="1">
      <c r="A37" s="1158"/>
      <c r="B37" s="1158"/>
      <c r="C37" s="1159"/>
      <c r="D37" s="1606" t="s">
        <v>643</v>
      </c>
      <c r="E37" s="1160"/>
      <c r="F37" s="1613" t="s">
        <v>180</v>
      </c>
      <c r="G37" s="1618" t="s">
        <v>172</v>
      </c>
      <c r="H37" s="1618"/>
      <c r="I37" s="1598" t="s">
        <v>173</v>
      </c>
      <c r="J37" s="1598" t="s">
        <v>602</v>
      </c>
      <c r="K37" s="1598" t="s">
        <v>174</v>
      </c>
      <c r="L37" s="1597" t="s">
        <v>603</v>
      </c>
      <c r="M37" s="464" t="s">
        <v>197</v>
      </c>
      <c r="N37" s="1601" t="s">
        <v>178</v>
      </c>
      <c r="O37" s="1601"/>
      <c r="P37" s="1602" t="s">
        <v>1486</v>
      </c>
      <c r="Q37" s="1603"/>
      <c r="R37" s="484"/>
      <c r="S37" s="515"/>
      <c r="U37" s="1673"/>
      <c r="V37" s="1583"/>
      <c r="W37" s="1583"/>
      <c r="X37" s="1583"/>
      <c r="Y37" s="1584"/>
      <c r="Z37" s="13"/>
      <c r="AA37" s="1016"/>
      <c r="AB37" s="1016"/>
      <c r="AC37" s="1016"/>
      <c r="AD37" s="1016"/>
      <c r="AE37" s="1016"/>
      <c r="AF37" s="1016"/>
      <c r="AG37" s="1006"/>
      <c r="AH37" s="1006"/>
    </row>
    <row r="38" spans="1:34" ht="20" customHeight="1" thickBot="1">
      <c r="A38" s="1158"/>
      <c r="B38" s="1158"/>
      <c r="C38" s="1159"/>
      <c r="D38" s="1606"/>
      <c r="E38" s="1160"/>
      <c r="F38" s="1613"/>
      <c r="G38" s="1618"/>
      <c r="H38" s="1618"/>
      <c r="I38" s="1598"/>
      <c r="J38" s="1598"/>
      <c r="K38" s="1598"/>
      <c r="L38" s="1597"/>
      <c r="M38" s="465"/>
      <c r="N38" s="463" t="s">
        <v>65</v>
      </c>
      <c r="O38" s="466" t="s">
        <v>1487</v>
      </c>
      <c r="P38" s="467" t="s">
        <v>65</v>
      </c>
      <c r="Q38" s="468" t="s">
        <v>1487</v>
      </c>
      <c r="R38" s="485"/>
      <c r="S38" s="516"/>
      <c r="U38" s="1015"/>
      <c r="V38" s="1583" t="s">
        <v>1843</v>
      </c>
      <c r="W38" s="1583"/>
      <c r="X38" s="1583"/>
      <c r="Y38" s="1584"/>
      <c r="Z38" s="13"/>
      <c r="AA38" s="1016"/>
      <c r="AB38" s="1016"/>
      <c r="AC38" s="1016"/>
      <c r="AD38" s="1016"/>
      <c r="AE38" s="1016"/>
      <c r="AF38" s="1016"/>
      <c r="AG38" s="1006"/>
      <c r="AH38" s="1006"/>
    </row>
    <row r="39" spans="1:34" ht="20" customHeight="1" thickBot="1">
      <c r="A39" s="1158"/>
      <c r="B39" s="1158"/>
      <c r="C39" s="1159"/>
      <c r="D39" s="1606"/>
      <c r="E39" s="1160"/>
      <c r="F39" s="1161">
        <v>1</v>
      </c>
      <c r="G39" s="1614" t="s">
        <v>1945</v>
      </c>
      <c r="H39" s="1615"/>
      <c r="I39" s="777" t="s">
        <v>640</v>
      </c>
      <c r="J39" s="440">
        <v>300</v>
      </c>
      <c r="K39" s="441">
        <v>1</v>
      </c>
      <c r="L39" s="442">
        <f>J39*K39</f>
        <v>300</v>
      </c>
      <c r="M39" s="443">
        <v>260</v>
      </c>
      <c r="N39" s="443">
        <v>0</v>
      </c>
      <c r="O39" s="443">
        <v>0</v>
      </c>
      <c r="P39" s="443"/>
      <c r="Q39" s="455"/>
      <c r="R39" s="486"/>
      <c r="S39" s="517"/>
      <c r="U39" s="1015"/>
      <c r="V39" s="1583"/>
      <c r="W39" s="1583"/>
      <c r="X39" s="1583"/>
      <c r="Y39" s="1584"/>
      <c r="Z39" s="13"/>
      <c r="AA39" s="1016"/>
      <c r="AB39" s="1016"/>
      <c r="AC39" s="1016"/>
      <c r="AD39" s="1016"/>
      <c r="AE39" s="1016"/>
      <c r="AF39" s="1016"/>
      <c r="AG39" s="1006"/>
      <c r="AH39" s="1006"/>
    </row>
    <row r="40" spans="1:34" ht="43" customHeight="1" thickBot="1">
      <c r="A40" s="1158"/>
      <c r="B40" s="1158"/>
      <c r="C40" s="1159"/>
      <c r="D40" s="1606"/>
      <c r="E40" s="1160"/>
      <c r="F40" s="1157">
        <v>2</v>
      </c>
      <c r="G40" s="1576" t="s">
        <v>1882</v>
      </c>
      <c r="H40" s="1577"/>
      <c r="I40" s="776" t="s">
        <v>67</v>
      </c>
      <c r="J40" s="444">
        <v>1100</v>
      </c>
      <c r="K40" s="445">
        <v>1</v>
      </c>
      <c r="L40" s="446">
        <f>J40*K40</f>
        <v>1100</v>
      </c>
      <c r="M40" s="447">
        <v>1100</v>
      </c>
      <c r="N40" s="447">
        <v>0</v>
      </c>
      <c r="O40" s="447">
        <v>0</v>
      </c>
      <c r="P40" s="447"/>
      <c r="Q40" s="456"/>
      <c r="R40" s="486"/>
      <c r="S40" s="517"/>
      <c r="U40" s="1015"/>
      <c r="V40" s="1583"/>
      <c r="W40" s="1583"/>
      <c r="X40" s="1583"/>
      <c r="Y40" s="1584"/>
      <c r="Z40" s="13"/>
      <c r="AA40" s="1016"/>
      <c r="AB40" s="1016"/>
      <c r="AC40" s="1016"/>
      <c r="AD40" s="1016"/>
      <c r="AE40" s="1016"/>
      <c r="AF40" s="1016"/>
      <c r="AG40" s="1006"/>
      <c r="AH40" s="1006"/>
    </row>
    <row r="41" spans="1:34" ht="43" customHeight="1" thickBot="1">
      <c r="A41" s="1158"/>
      <c r="B41" s="1158"/>
      <c r="C41" s="1159"/>
      <c r="D41" s="1606"/>
      <c r="E41" s="1160"/>
      <c r="F41" s="1157">
        <v>3</v>
      </c>
      <c r="G41" s="1576" t="s">
        <v>1883</v>
      </c>
      <c r="H41" s="1577"/>
      <c r="I41" s="776" t="s">
        <v>67</v>
      </c>
      <c r="J41" s="444">
        <v>320</v>
      </c>
      <c r="K41" s="445">
        <v>2</v>
      </c>
      <c r="L41" s="446">
        <f t="shared" ref="L41:L104" si="6">J41*K41</f>
        <v>640</v>
      </c>
      <c r="M41" s="447">
        <v>640</v>
      </c>
      <c r="N41" s="447">
        <v>0</v>
      </c>
      <c r="O41" s="447">
        <v>0</v>
      </c>
      <c r="P41" s="447"/>
      <c r="Q41" s="456"/>
      <c r="R41" s="486"/>
      <c r="S41" s="517"/>
      <c r="U41" s="1015"/>
      <c r="V41" s="1583"/>
      <c r="W41" s="1583"/>
      <c r="X41" s="1583"/>
      <c r="Y41" s="1584"/>
      <c r="Z41" s="13"/>
      <c r="AA41" s="1016"/>
      <c r="AB41" s="1016"/>
      <c r="AC41" s="1016"/>
      <c r="AD41" s="1016"/>
      <c r="AE41" s="1016"/>
      <c r="AF41" s="1016"/>
      <c r="AG41" s="1006"/>
      <c r="AH41" s="1006"/>
    </row>
    <row r="42" spans="1:34" ht="43" customHeight="1" thickBot="1">
      <c r="A42" s="1158"/>
      <c r="B42" s="1158"/>
      <c r="C42" s="1159"/>
      <c r="D42" s="1606"/>
      <c r="E42" s="1160"/>
      <c r="F42" s="1157">
        <v>4</v>
      </c>
      <c r="G42" s="1576" t="s">
        <v>1884</v>
      </c>
      <c r="H42" s="1577"/>
      <c r="I42" s="776" t="s">
        <v>67</v>
      </c>
      <c r="J42" s="444">
        <v>230</v>
      </c>
      <c r="K42" s="445">
        <v>2</v>
      </c>
      <c r="L42" s="446">
        <f t="shared" si="6"/>
        <v>460</v>
      </c>
      <c r="M42" s="447">
        <v>460</v>
      </c>
      <c r="N42" s="447">
        <v>0</v>
      </c>
      <c r="O42" s="447">
        <v>0</v>
      </c>
      <c r="P42" s="447"/>
      <c r="Q42" s="456"/>
      <c r="R42" s="486"/>
      <c r="S42" s="517"/>
      <c r="U42" s="1015"/>
      <c r="V42" s="1583" t="s">
        <v>1842</v>
      </c>
      <c r="W42" s="1583"/>
      <c r="X42" s="1583"/>
      <c r="Y42" s="1584"/>
      <c r="Z42" s="13"/>
      <c r="AA42" s="1016"/>
      <c r="AB42" s="1016"/>
      <c r="AC42" s="1016"/>
      <c r="AD42" s="1016"/>
      <c r="AE42" s="1016"/>
      <c r="AF42" s="1016"/>
      <c r="AG42" s="1006"/>
      <c r="AH42" s="1006"/>
    </row>
    <row r="43" spans="1:34" ht="43" customHeight="1" thickBot="1">
      <c r="A43" s="1158"/>
      <c r="B43" s="1158"/>
      <c r="C43" s="1159"/>
      <c r="D43" s="1606"/>
      <c r="E43" s="1160"/>
      <c r="F43" s="1157">
        <v>5</v>
      </c>
      <c r="G43" s="1576" t="s">
        <v>1885</v>
      </c>
      <c r="H43" s="1577"/>
      <c r="I43" s="776" t="s">
        <v>67</v>
      </c>
      <c r="J43" s="444">
        <v>400</v>
      </c>
      <c r="K43" s="445">
        <v>1</v>
      </c>
      <c r="L43" s="446">
        <f t="shared" si="6"/>
        <v>400</v>
      </c>
      <c r="M43" s="447">
        <v>400</v>
      </c>
      <c r="N43" s="447">
        <v>0</v>
      </c>
      <c r="O43" s="447">
        <v>0</v>
      </c>
      <c r="P43" s="447"/>
      <c r="Q43" s="456"/>
      <c r="R43" s="486"/>
      <c r="S43" s="517"/>
      <c r="U43" s="1015"/>
      <c r="V43" s="1583"/>
      <c r="W43" s="1583"/>
      <c r="X43" s="1583"/>
      <c r="Y43" s="1584"/>
      <c r="Z43" s="13"/>
      <c r="AA43" s="1016"/>
      <c r="AB43" s="1016"/>
      <c r="AC43" s="1016"/>
      <c r="AD43" s="1016"/>
      <c r="AE43" s="1016"/>
      <c r="AF43" s="1016"/>
      <c r="AG43" s="1006"/>
      <c r="AH43" s="1006"/>
    </row>
    <row r="44" spans="1:34" ht="43" customHeight="1" thickBot="1">
      <c r="A44" s="1158"/>
      <c r="B44" s="1158"/>
      <c r="C44" s="1159"/>
      <c r="D44" s="1606"/>
      <c r="E44" s="1160"/>
      <c r="F44" s="1157">
        <v>6</v>
      </c>
      <c r="G44" s="1576" t="s">
        <v>1886</v>
      </c>
      <c r="H44" s="1577"/>
      <c r="I44" s="776" t="s">
        <v>67</v>
      </c>
      <c r="J44" s="444">
        <v>720</v>
      </c>
      <c r="K44" s="445">
        <v>1</v>
      </c>
      <c r="L44" s="446">
        <f>J44*K44</f>
        <v>720</v>
      </c>
      <c r="M44" s="447">
        <v>720</v>
      </c>
      <c r="N44" s="447">
        <v>0</v>
      </c>
      <c r="O44" s="447">
        <v>0</v>
      </c>
      <c r="P44" s="447"/>
      <c r="Q44" s="456"/>
      <c r="R44" s="486"/>
      <c r="S44" s="517"/>
      <c r="U44" s="1015"/>
      <c r="V44" s="1583" t="s">
        <v>1844</v>
      </c>
      <c r="W44" s="1583"/>
      <c r="X44" s="1583"/>
      <c r="Y44" s="1584"/>
      <c r="Z44" s="13"/>
      <c r="AA44" s="1016"/>
      <c r="AB44" s="1016"/>
      <c r="AC44" s="1016"/>
      <c r="AD44" s="1016"/>
      <c r="AE44" s="1016"/>
      <c r="AF44" s="1016"/>
      <c r="AG44" s="1006"/>
      <c r="AH44" s="1006"/>
    </row>
    <row r="45" spans="1:34" ht="43" customHeight="1" thickBot="1">
      <c r="A45" s="1158"/>
      <c r="B45" s="1158"/>
      <c r="C45" s="1159"/>
      <c r="D45" s="1162"/>
      <c r="E45" s="1160"/>
      <c r="F45" s="1157">
        <v>7</v>
      </c>
      <c r="G45" s="1576" t="s">
        <v>1887</v>
      </c>
      <c r="H45" s="1577"/>
      <c r="I45" s="776" t="s">
        <v>67</v>
      </c>
      <c r="J45" s="444">
        <v>580</v>
      </c>
      <c r="K45" s="445">
        <v>1</v>
      </c>
      <c r="L45" s="446">
        <f t="shared" si="6"/>
        <v>580</v>
      </c>
      <c r="M45" s="447">
        <v>580</v>
      </c>
      <c r="N45" s="447">
        <v>0</v>
      </c>
      <c r="O45" s="447">
        <v>0</v>
      </c>
      <c r="P45" s="447"/>
      <c r="Q45" s="456"/>
      <c r="R45" s="486"/>
      <c r="S45" s="517"/>
      <c r="U45" s="1015"/>
      <c r="V45" s="1583"/>
      <c r="W45" s="1583"/>
      <c r="X45" s="1583"/>
      <c r="Y45" s="1584"/>
      <c r="Z45" s="13"/>
      <c r="AA45" s="1016"/>
      <c r="AB45" s="1016"/>
      <c r="AC45" s="1016"/>
      <c r="AD45" s="1016"/>
      <c r="AE45" s="1016"/>
      <c r="AF45" s="1016"/>
      <c r="AG45" s="1006"/>
      <c r="AH45" s="1006"/>
    </row>
    <row r="46" spans="1:34" ht="43" customHeight="1" thickBot="1">
      <c r="A46" s="1158"/>
      <c r="B46" s="1158"/>
      <c r="C46" s="1159"/>
      <c r="D46" s="1162"/>
      <c r="E46" s="1160"/>
      <c r="F46" s="1157">
        <v>8</v>
      </c>
      <c r="G46" s="1576" t="s">
        <v>1888</v>
      </c>
      <c r="H46" s="1577"/>
      <c r="I46" s="776" t="s">
        <v>67</v>
      </c>
      <c r="J46" s="448">
        <v>630</v>
      </c>
      <c r="K46" s="445">
        <v>1</v>
      </c>
      <c r="L46" s="446">
        <f t="shared" si="6"/>
        <v>630</v>
      </c>
      <c r="M46" s="447">
        <v>630</v>
      </c>
      <c r="N46" s="447">
        <v>0</v>
      </c>
      <c r="O46" s="447">
        <v>0</v>
      </c>
      <c r="P46" s="447"/>
      <c r="Q46" s="456"/>
      <c r="R46" s="486"/>
      <c r="S46" s="517"/>
      <c r="U46" s="1015"/>
      <c r="V46" s="1583"/>
      <c r="W46" s="1583"/>
      <c r="X46" s="1583"/>
      <c r="Y46" s="1584"/>
      <c r="Z46" s="13"/>
      <c r="AA46" s="1016"/>
      <c r="AB46" s="1016"/>
      <c r="AC46" s="1016"/>
      <c r="AD46" s="1016"/>
      <c r="AE46" s="1016"/>
      <c r="AF46" s="1016"/>
      <c r="AG46" s="1006"/>
      <c r="AH46" s="1006"/>
    </row>
    <row r="47" spans="1:34" ht="32" customHeight="1" thickBot="1">
      <c r="A47" s="1158"/>
      <c r="B47" s="1158"/>
      <c r="C47" s="1159"/>
      <c r="D47" s="1162"/>
      <c r="E47" s="1160"/>
      <c r="F47" s="1157">
        <v>9</v>
      </c>
      <c r="G47" s="1576" t="s">
        <v>1889</v>
      </c>
      <c r="H47" s="1577"/>
      <c r="I47" s="776" t="s">
        <v>67</v>
      </c>
      <c r="J47" s="444">
        <v>990</v>
      </c>
      <c r="K47" s="445">
        <v>1</v>
      </c>
      <c r="L47" s="446">
        <f t="shared" si="6"/>
        <v>990</v>
      </c>
      <c r="M47" s="447">
        <v>990</v>
      </c>
      <c r="N47" s="447">
        <v>0</v>
      </c>
      <c r="O47" s="447">
        <v>0</v>
      </c>
      <c r="P47" s="447"/>
      <c r="Q47" s="456"/>
      <c r="R47" s="486"/>
      <c r="S47" s="517"/>
      <c r="U47" s="1015"/>
      <c r="V47" s="1583"/>
      <c r="W47" s="1583"/>
      <c r="X47" s="1583"/>
      <c r="Y47" s="1584"/>
      <c r="Z47" s="402"/>
      <c r="AA47" s="1016"/>
      <c r="AB47" s="1016"/>
      <c r="AC47" s="1016"/>
      <c r="AD47" s="1016"/>
      <c r="AE47" s="1016"/>
      <c r="AF47" s="1016"/>
      <c r="AG47" s="1006"/>
      <c r="AH47" s="1006"/>
    </row>
    <row r="48" spans="1:34" ht="32" customHeight="1" thickBot="1">
      <c r="A48" s="1158"/>
      <c r="B48" s="1158"/>
      <c r="C48" s="1159"/>
      <c r="D48" s="1162"/>
      <c r="E48" s="1160"/>
      <c r="F48" s="1157">
        <v>10</v>
      </c>
      <c r="G48" s="1576" t="s">
        <v>1891</v>
      </c>
      <c r="H48" s="1577"/>
      <c r="I48" s="776" t="s">
        <v>68</v>
      </c>
      <c r="J48" s="444">
        <v>150</v>
      </c>
      <c r="K48" s="445">
        <v>1</v>
      </c>
      <c r="L48" s="446">
        <f t="shared" si="6"/>
        <v>150</v>
      </c>
      <c r="M48" s="447">
        <v>150</v>
      </c>
      <c r="N48" s="447">
        <v>0</v>
      </c>
      <c r="O48" s="447">
        <v>0</v>
      </c>
      <c r="P48" s="447"/>
      <c r="Q48" s="456"/>
      <c r="R48" s="486"/>
      <c r="S48" s="517"/>
      <c r="U48" s="1015"/>
      <c r="V48" s="1016"/>
      <c r="W48" s="1016"/>
      <c r="X48" s="1016"/>
      <c r="Y48" s="1017"/>
      <c r="Z48" s="402"/>
      <c r="AA48" s="1016"/>
      <c r="AB48" s="1016"/>
      <c r="AC48" s="1016"/>
      <c r="AD48" s="1016"/>
      <c r="AE48" s="1016"/>
      <c r="AF48" s="1016"/>
      <c r="AG48" s="1006"/>
      <c r="AH48" s="1006"/>
    </row>
    <row r="49" spans="1:34" ht="32" customHeight="1" thickBot="1">
      <c r="A49" s="1158"/>
      <c r="B49" s="1158"/>
      <c r="C49" s="1159"/>
      <c r="D49" s="1162"/>
      <c r="E49" s="1160"/>
      <c r="F49" s="1157">
        <v>11</v>
      </c>
      <c r="G49" s="1576" t="s">
        <v>1890</v>
      </c>
      <c r="H49" s="1577"/>
      <c r="I49" s="776" t="s">
        <v>67</v>
      </c>
      <c r="J49" s="444">
        <v>60</v>
      </c>
      <c r="K49" s="445">
        <v>1</v>
      </c>
      <c r="L49" s="446">
        <f>J49*K49</f>
        <v>60</v>
      </c>
      <c r="M49" s="447">
        <v>60</v>
      </c>
      <c r="N49" s="447">
        <v>0</v>
      </c>
      <c r="O49" s="447">
        <v>0</v>
      </c>
      <c r="P49" s="447"/>
      <c r="Q49" s="456"/>
      <c r="R49" s="486"/>
      <c r="S49" s="517"/>
      <c r="U49" s="1015"/>
      <c r="V49" s="1583" t="s">
        <v>1845</v>
      </c>
      <c r="W49" s="1583"/>
      <c r="X49" s="1583"/>
      <c r="Y49" s="1584"/>
      <c r="Z49" s="402"/>
      <c r="AA49" s="1016"/>
      <c r="AB49" s="1016"/>
      <c r="AC49" s="1016"/>
      <c r="AD49" s="1016"/>
      <c r="AE49" s="1016"/>
      <c r="AF49" s="1016"/>
      <c r="AG49" s="1006"/>
      <c r="AH49" s="1006"/>
    </row>
    <row r="50" spans="1:34" ht="32" customHeight="1" thickBot="1">
      <c r="A50" s="1158"/>
      <c r="B50" s="1158"/>
      <c r="C50" s="1159"/>
      <c r="D50" s="1162"/>
      <c r="E50" s="1160"/>
      <c r="F50" s="1157">
        <v>12</v>
      </c>
      <c r="G50" s="1576" t="s">
        <v>1892</v>
      </c>
      <c r="H50" s="1577"/>
      <c r="I50" s="776" t="s">
        <v>67</v>
      </c>
      <c r="J50" s="444">
        <v>80</v>
      </c>
      <c r="K50" s="445">
        <v>1</v>
      </c>
      <c r="L50" s="446">
        <f>J50*K50</f>
        <v>80</v>
      </c>
      <c r="M50" s="447">
        <v>80</v>
      </c>
      <c r="N50" s="447">
        <v>0</v>
      </c>
      <c r="O50" s="447">
        <v>0</v>
      </c>
      <c r="P50" s="447"/>
      <c r="Q50" s="456"/>
      <c r="R50" s="486"/>
      <c r="S50" s="517"/>
      <c r="U50" s="1015"/>
      <c r="V50" s="1583"/>
      <c r="W50" s="1583"/>
      <c r="X50" s="1583"/>
      <c r="Y50" s="1584"/>
      <c r="Z50" s="402"/>
      <c r="AA50" s="13"/>
      <c r="AB50" s="1011"/>
      <c r="AC50" s="1011"/>
      <c r="AD50" s="1011"/>
      <c r="AE50" s="1011"/>
      <c r="AF50" s="1011"/>
      <c r="AG50" s="1006"/>
      <c r="AH50" s="1006"/>
    </row>
    <row r="51" spans="1:34" ht="32" customHeight="1" thickBot="1">
      <c r="A51" s="1158"/>
      <c r="B51" s="1158"/>
      <c r="C51" s="1159"/>
      <c r="D51" s="1162"/>
      <c r="E51" s="1160"/>
      <c r="F51" s="1157">
        <v>13</v>
      </c>
      <c r="G51" s="1576" t="s">
        <v>1893</v>
      </c>
      <c r="H51" s="1577"/>
      <c r="I51" s="776" t="s">
        <v>67</v>
      </c>
      <c r="J51" s="444">
        <v>300</v>
      </c>
      <c r="K51" s="445">
        <v>1</v>
      </c>
      <c r="L51" s="446">
        <f>J51*K51</f>
        <v>300</v>
      </c>
      <c r="M51" s="447">
        <v>300</v>
      </c>
      <c r="N51" s="447">
        <v>0</v>
      </c>
      <c r="O51" s="447">
        <v>0</v>
      </c>
      <c r="P51" s="447"/>
      <c r="Q51" s="456"/>
      <c r="R51" s="486"/>
      <c r="S51" s="517"/>
      <c r="U51" s="1015"/>
      <c r="V51" s="1583"/>
      <c r="W51" s="1583"/>
      <c r="X51" s="1583"/>
      <c r="Y51" s="1584"/>
      <c r="AA51" s="1011"/>
      <c r="AB51" s="1011"/>
      <c r="AC51" s="1011"/>
      <c r="AD51" s="1011"/>
      <c r="AE51" s="1011"/>
      <c r="AF51" s="1011"/>
      <c r="AG51" s="13"/>
      <c r="AH51" s="13"/>
    </row>
    <row r="52" spans="1:34" ht="32" customHeight="1" thickBot="1">
      <c r="A52" s="1158"/>
      <c r="B52" s="1158"/>
      <c r="C52" s="1159"/>
      <c r="D52" s="1162"/>
      <c r="E52" s="1160"/>
      <c r="F52" s="1157">
        <v>14</v>
      </c>
      <c r="G52" s="1576" t="s">
        <v>1894</v>
      </c>
      <c r="H52" s="1577"/>
      <c r="I52" s="776" t="s">
        <v>68</v>
      </c>
      <c r="J52" s="444">
        <v>26</v>
      </c>
      <c r="K52" s="445">
        <v>2</v>
      </c>
      <c r="L52" s="446">
        <f>J52*K52</f>
        <v>52</v>
      </c>
      <c r="M52" s="447">
        <v>52</v>
      </c>
      <c r="N52" s="447">
        <v>0</v>
      </c>
      <c r="O52" s="447">
        <v>0</v>
      </c>
      <c r="P52" s="447"/>
      <c r="Q52" s="456"/>
      <c r="R52" s="486"/>
      <c r="S52" s="517"/>
      <c r="U52" s="1015"/>
      <c r="V52" s="1583"/>
      <c r="W52" s="1583"/>
      <c r="X52" s="1583"/>
      <c r="Y52" s="1584"/>
      <c r="AA52" s="1011"/>
      <c r="AB52" s="1011"/>
      <c r="AC52" s="1011"/>
      <c r="AD52" s="1011"/>
      <c r="AE52" s="1011"/>
      <c r="AF52" s="1011"/>
    </row>
    <row r="53" spans="1:34" ht="32" customHeight="1" thickBot="1">
      <c r="A53" s="1158"/>
      <c r="B53" s="1158"/>
      <c r="C53" s="1159"/>
      <c r="D53" s="1162"/>
      <c r="E53" s="1160"/>
      <c r="F53" s="1157">
        <v>15</v>
      </c>
      <c r="G53" s="1576" t="s">
        <v>1895</v>
      </c>
      <c r="H53" s="1577"/>
      <c r="I53" s="776" t="s">
        <v>67</v>
      </c>
      <c r="J53" s="444">
        <v>280</v>
      </c>
      <c r="K53" s="445">
        <v>1</v>
      </c>
      <c r="L53" s="446">
        <f t="shared" si="6"/>
        <v>280</v>
      </c>
      <c r="M53" s="447">
        <v>280</v>
      </c>
      <c r="N53" s="447">
        <v>0</v>
      </c>
      <c r="O53" s="447">
        <v>0</v>
      </c>
      <c r="P53" s="447"/>
      <c r="Q53" s="456"/>
      <c r="R53" s="486"/>
      <c r="S53" s="517"/>
      <c r="U53" s="1015"/>
      <c r="V53" s="1671" t="s">
        <v>1846</v>
      </c>
      <c r="W53" s="1671"/>
      <c r="X53" s="1671"/>
      <c r="Y53" s="1672"/>
    </row>
    <row r="54" spans="1:34" ht="32" customHeight="1" thickBot="1">
      <c r="A54" s="1158"/>
      <c r="B54" s="1158"/>
      <c r="C54" s="1159"/>
      <c r="D54" s="1162"/>
      <c r="E54" s="1160"/>
      <c r="F54" s="1157">
        <v>16</v>
      </c>
      <c r="G54" s="1576" t="s">
        <v>1896</v>
      </c>
      <c r="H54" s="1577"/>
      <c r="I54" s="776" t="s">
        <v>67</v>
      </c>
      <c r="J54" s="444">
        <v>300</v>
      </c>
      <c r="K54" s="445">
        <v>1</v>
      </c>
      <c r="L54" s="446">
        <f t="shared" si="6"/>
        <v>300</v>
      </c>
      <c r="M54" s="447">
        <v>300</v>
      </c>
      <c r="N54" s="447">
        <v>0</v>
      </c>
      <c r="O54" s="447">
        <v>0</v>
      </c>
      <c r="P54" s="447"/>
      <c r="Q54" s="456"/>
      <c r="R54" s="486"/>
      <c r="S54" s="517"/>
      <c r="U54" s="1015"/>
      <c r="V54" s="1671"/>
      <c r="W54" s="1671"/>
      <c r="X54" s="1671"/>
      <c r="Y54" s="1672"/>
      <c r="Z54" s="403"/>
      <c r="AA54" s="403"/>
      <c r="AB54" s="403"/>
      <c r="AC54" s="403"/>
    </row>
    <row r="55" spans="1:34" ht="32" customHeight="1" thickBot="1">
      <c r="A55" s="1158"/>
      <c r="B55" s="1158"/>
      <c r="C55" s="1159"/>
      <c r="D55" s="1162"/>
      <c r="E55" s="1160"/>
      <c r="F55" s="1157">
        <v>17</v>
      </c>
      <c r="G55" s="1576" t="s">
        <v>1897</v>
      </c>
      <c r="H55" s="1577"/>
      <c r="I55" s="776" t="s">
        <v>70</v>
      </c>
      <c r="J55" s="444">
        <v>450</v>
      </c>
      <c r="K55" s="445">
        <v>1</v>
      </c>
      <c r="L55" s="446">
        <f t="shared" si="6"/>
        <v>450</v>
      </c>
      <c r="M55" s="447">
        <v>450</v>
      </c>
      <c r="N55" s="447">
        <v>0</v>
      </c>
      <c r="O55" s="447">
        <v>0</v>
      </c>
      <c r="P55" s="447"/>
      <c r="Q55" s="456"/>
      <c r="R55" s="486"/>
      <c r="S55" s="517"/>
      <c r="U55" s="1015"/>
      <c r="V55" s="1583" t="s">
        <v>1847</v>
      </c>
      <c r="W55" s="1583"/>
      <c r="X55" s="1583"/>
      <c r="Y55" s="1584"/>
      <c r="Z55" s="403"/>
      <c r="AA55" s="1014"/>
      <c r="AB55" s="403"/>
      <c r="AC55" s="403"/>
    </row>
    <row r="56" spans="1:34" ht="32" customHeight="1" thickBot="1">
      <c r="A56" s="1158"/>
      <c r="B56" s="1158"/>
      <c r="C56" s="1159"/>
      <c r="D56" s="1162"/>
      <c r="E56" s="1160"/>
      <c r="F56" s="1157">
        <v>18</v>
      </c>
      <c r="G56" s="1576" t="s">
        <v>1898</v>
      </c>
      <c r="H56" s="1577"/>
      <c r="I56" s="776" t="s">
        <v>68</v>
      </c>
      <c r="J56" s="444">
        <v>26</v>
      </c>
      <c r="K56" s="445">
        <v>1</v>
      </c>
      <c r="L56" s="446">
        <f t="shared" si="6"/>
        <v>26</v>
      </c>
      <c r="M56" s="447">
        <v>26</v>
      </c>
      <c r="N56" s="447">
        <v>0</v>
      </c>
      <c r="O56" s="447">
        <v>0</v>
      </c>
      <c r="P56" s="447"/>
      <c r="Q56" s="456"/>
      <c r="R56" s="486"/>
      <c r="S56" s="517"/>
      <c r="U56" s="1015"/>
      <c r="V56" s="1583"/>
      <c r="W56" s="1583"/>
      <c r="X56" s="1583"/>
      <c r="Y56" s="1584"/>
      <c r="Z56" s="403"/>
      <c r="AA56" s="1014"/>
      <c r="AB56" s="403"/>
      <c r="AC56" s="403"/>
    </row>
    <row r="57" spans="1:34" ht="20" customHeight="1" thickBot="1">
      <c r="A57" s="1158"/>
      <c r="B57" s="1158"/>
      <c r="C57" s="1159"/>
      <c r="D57" s="1162"/>
      <c r="E57" s="1160"/>
      <c r="F57" s="1157">
        <v>19</v>
      </c>
      <c r="G57" s="1576" t="s">
        <v>1899</v>
      </c>
      <c r="H57" s="1577"/>
      <c r="I57" s="776" t="s">
        <v>68</v>
      </c>
      <c r="J57" s="444">
        <v>18</v>
      </c>
      <c r="K57" s="445">
        <v>1</v>
      </c>
      <c r="L57" s="446">
        <f t="shared" si="6"/>
        <v>18</v>
      </c>
      <c r="M57" s="447">
        <v>0</v>
      </c>
      <c r="N57" s="447">
        <v>0</v>
      </c>
      <c r="O57" s="447">
        <v>18</v>
      </c>
      <c r="P57" s="447"/>
      <c r="Q57" s="456"/>
      <c r="R57" s="486"/>
      <c r="S57" s="517"/>
      <c r="U57" s="1015"/>
      <c r="V57" s="1583"/>
      <c r="W57" s="1583"/>
      <c r="X57" s="1583"/>
      <c r="Y57" s="1584"/>
      <c r="Z57" s="403"/>
      <c r="AA57" s="403"/>
      <c r="AB57" s="403"/>
      <c r="AC57" s="403"/>
    </row>
    <row r="58" spans="1:34" ht="19.5" customHeight="1" thickBot="1">
      <c r="A58" s="1158"/>
      <c r="B58" s="1158"/>
      <c r="C58" s="1159"/>
      <c r="D58" s="1162"/>
      <c r="E58" s="1160"/>
      <c r="F58" s="1157">
        <v>20</v>
      </c>
      <c r="G58" s="1576" t="s">
        <v>1900</v>
      </c>
      <c r="H58" s="1577"/>
      <c r="I58" s="776" t="s">
        <v>68</v>
      </c>
      <c r="J58" s="444">
        <v>20</v>
      </c>
      <c r="K58" s="445">
        <v>2</v>
      </c>
      <c r="L58" s="446">
        <f t="shared" si="6"/>
        <v>40</v>
      </c>
      <c r="M58" s="447">
        <v>40</v>
      </c>
      <c r="N58" s="447">
        <v>0</v>
      </c>
      <c r="O58" s="447">
        <v>0</v>
      </c>
      <c r="P58" s="447"/>
      <c r="Q58" s="456"/>
      <c r="R58" s="486"/>
      <c r="S58" s="517"/>
      <c r="U58" s="1015"/>
      <c r="V58" s="1583"/>
      <c r="W58" s="1583"/>
      <c r="X58" s="1583"/>
      <c r="Y58" s="1584"/>
      <c r="Z58" s="403"/>
      <c r="AA58" s="1014"/>
      <c r="AB58" s="403"/>
      <c r="AC58" s="403"/>
    </row>
    <row r="59" spans="1:34" ht="20" customHeight="1" thickBot="1">
      <c r="A59" s="1158"/>
      <c r="B59" s="1158"/>
      <c r="C59" s="1159"/>
      <c r="D59" s="1162"/>
      <c r="E59" s="1160"/>
      <c r="F59" s="1157">
        <v>21</v>
      </c>
      <c r="G59" s="1576" t="s">
        <v>1901</v>
      </c>
      <c r="H59" s="1577"/>
      <c r="I59" s="776" t="s">
        <v>68</v>
      </c>
      <c r="J59" s="444">
        <v>10</v>
      </c>
      <c r="K59" s="445">
        <v>2</v>
      </c>
      <c r="L59" s="446">
        <f t="shared" si="6"/>
        <v>20</v>
      </c>
      <c r="M59" s="447">
        <v>0</v>
      </c>
      <c r="N59" s="447">
        <v>0</v>
      </c>
      <c r="O59" s="447">
        <v>20</v>
      </c>
      <c r="P59" s="447"/>
      <c r="Q59" s="456"/>
      <c r="R59" s="486"/>
      <c r="S59" s="517"/>
      <c r="U59" s="1015"/>
      <c r="V59" s="1583" t="s">
        <v>1855</v>
      </c>
      <c r="W59" s="1583"/>
      <c r="X59" s="1583"/>
      <c r="Y59" s="1584"/>
      <c r="Z59" s="403"/>
      <c r="AA59" s="1014"/>
      <c r="AB59" s="403"/>
      <c r="AC59" s="403"/>
    </row>
    <row r="60" spans="1:34" ht="20" customHeight="1" thickBot="1">
      <c r="A60" s="1158"/>
      <c r="B60" s="1158"/>
      <c r="C60" s="1159"/>
      <c r="D60" s="1162"/>
      <c r="E60" s="1160"/>
      <c r="F60" s="1157">
        <v>22</v>
      </c>
      <c r="G60" s="1576" t="s">
        <v>1902</v>
      </c>
      <c r="H60" s="1577"/>
      <c r="I60" s="776" t="s">
        <v>68</v>
      </c>
      <c r="J60" s="444">
        <v>4</v>
      </c>
      <c r="K60" s="445">
        <v>24</v>
      </c>
      <c r="L60" s="446">
        <f t="shared" si="6"/>
        <v>96</v>
      </c>
      <c r="M60" s="447">
        <v>96</v>
      </c>
      <c r="N60" s="447">
        <v>0</v>
      </c>
      <c r="O60" s="447">
        <v>0</v>
      </c>
      <c r="P60" s="447"/>
      <c r="Q60" s="456"/>
      <c r="R60" s="486"/>
      <c r="S60" s="517"/>
      <c r="U60" s="1015"/>
      <c r="V60" s="1583"/>
      <c r="W60" s="1583"/>
      <c r="X60" s="1583"/>
      <c r="Y60" s="1584"/>
      <c r="Z60" s="403"/>
      <c r="AA60" s="1014"/>
      <c r="AB60" s="403"/>
      <c r="AC60" s="403"/>
    </row>
    <row r="61" spans="1:34" ht="20" customHeight="1" thickBot="1">
      <c r="A61" s="1158"/>
      <c r="B61" s="1158"/>
      <c r="C61" s="1159"/>
      <c r="D61" s="1162"/>
      <c r="E61" s="1160"/>
      <c r="F61" s="1157">
        <v>23</v>
      </c>
      <c r="G61" s="1576" t="s">
        <v>1904</v>
      </c>
      <c r="H61" s="1577"/>
      <c r="I61" s="776" t="s">
        <v>68</v>
      </c>
      <c r="J61" s="444">
        <v>20</v>
      </c>
      <c r="K61" s="445">
        <v>2</v>
      </c>
      <c r="L61" s="446">
        <f t="shared" si="6"/>
        <v>40</v>
      </c>
      <c r="M61" s="447">
        <v>40</v>
      </c>
      <c r="N61" s="447">
        <v>0</v>
      </c>
      <c r="O61" s="447">
        <v>0</v>
      </c>
      <c r="P61" s="447"/>
      <c r="Q61" s="456"/>
      <c r="R61" s="486"/>
      <c r="S61" s="517"/>
      <c r="U61" s="1015"/>
      <c r="V61" s="1583"/>
      <c r="W61" s="1583"/>
      <c r="X61" s="1583"/>
      <c r="Y61" s="1584"/>
      <c r="Z61" s="403"/>
      <c r="AA61" s="403"/>
      <c r="AB61" s="403"/>
      <c r="AC61" s="403"/>
    </row>
    <row r="62" spans="1:34" ht="20" customHeight="1" thickBot="1">
      <c r="A62" s="1158"/>
      <c r="B62" s="1158"/>
      <c r="C62" s="1159"/>
      <c r="D62" s="1162"/>
      <c r="E62" s="1160"/>
      <c r="F62" s="1157">
        <v>24</v>
      </c>
      <c r="G62" s="1576" t="s">
        <v>1905</v>
      </c>
      <c r="H62" s="1577"/>
      <c r="I62" s="776" t="s">
        <v>68</v>
      </c>
      <c r="J62" s="444">
        <v>15</v>
      </c>
      <c r="K62" s="445">
        <v>2</v>
      </c>
      <c r="L62" s="446">
        <f t="shared" si="6"/>
        <v>30</v>
      </c>
      <c r="M62" s="447">
        <v>0</v>
      </c>
      <c r="N62" s="447">
        <v>0</v>
      </c>
      <c r="O62" s="447">
        <v>30</v>
      </c>
      <c r="P62" s="447"/>
      <c r="Q62" s="456"/>
      <c r="R62" s="486"/>
      <c r="S62" s="517"/>
      <c r="U62" s="1015"/>
      <c r="V62" s="1583"/>
      <c r="W62" s="1583"/>
      <c r="X62" s="1583"/>
      <c r="Y62" s="1584"/>
      <c r="Z62" s="403"/>
      <c r="AA62" s="403"/>
      <c r="AB62" s="403"/>
      <c r="AC62" s="403"/>
    </row>
    <row r="63" spans="1:34" ht="20" customHeight="1" thickBot="1">
      <c r="A63" s="1158"/>
      <c r="B63" s="1158"/>
      <c r="C63" s="1159"/>
      <c r="D63" s="1162"/>
      <c r="E63" s="1160"/>
      <c r="F63" s="1157">
        <v>25</v>
      </c>
      <c r="G63" s="1576" t="s">
        <v>1906</v>
      </c>
      <c r="H63" s="1577"/>
      <c r="I63" s="776" t="s">
        <v>68</v>
      </c>
      <c r="J63" s="444">
        <v>20</v>
      </c>
      <c r="K63" s="445">
        <v>2</v>
      </c>
      <c r="L63" s="446">
        <f t="shared" si="6"/>
        <v>40</v>
      </c>
      <c r="M63" s="447">
        <v>0</v>
      </c>
      <c r="N63" s="447">
        <v>0</v>
      </c>
      <c r="O63" s="447">
        <v>40</v>
      </c>
      <c r="P63" s="447"/>
      <c r="Q63" s="456"/>
      <c r="R63" s="486"/>
      <c r="S63" s="517"/>
      <c r="U63" s="1015"/>
      <c r="V63" s="1583" t="s">
        <v>1856</v>
      </c>
      <c r="W63" s="1583"/>
      <c r="X63" s="1583"/>
      <c r="Y63" s="1584"/>
      <c r="Z63" s="403"/>
      <c r="AA63" s="403"/>
      <c r="AB63" s="403"/>
      <c r="AC63" s="403"/>
    </row>
    <row r="64" spans="1:34" ht="20" customHeight="1" thickBot="1">
      <c r="A64" s="1158"/>
      <c r="B64" s="1158"/>
      <c r="C64" s="1159"/>
      <c r="D64" s="1162"/>
      <c r="E64" s="1160"/>
      <c r="F64" s="1157">
        <v>26</v>
      </c>
      <c r="G64" s="1576" t="s">
        <v>1903</v>
      </c>
      <c r="H64" s="1577"/>
      <c r="I64" s="776" t="s">
        <v>68</v>
      </c>
      <c r="J64" s="444">
        <v>10</v>
      </c>
      <c r="K64" s="445">
        <v>5</v>
      </c>
      <c r="L64" s="446">
        <f t="shared" si="6"/>
        <v>50</v>
      </c>
      <c r="M64" s="447">
        <v>50</v>
      </c>
      <c r="N64" s="447">
        <v>0</v>
      </c>
      <c r="O64" s="447">
        <v>0</v>
      </c>
      <c r="P64" s="447"/>
      <c r="Q64" s="456"/>
      <c r="R64" s="486"/>
      <c r="S64" s="517"/>
      <c r="U64" s="1015"/>
      <c r="V64" s="1583"/>
      <c r="W64" s="1583"/>
      <c r="X64" s="1583"/>
      <c r="Y64" s="1584"/>
      <c r="Z64" s="403"/>
      <c r="AA64" s="403"/>
      <c r="AB64" s="403"/>
      <c r="AC64" s="403"/>
    </row>
    <row r="65" spans="1:29" ht="20" customHeight="1" thickBot="1">
      <c r="A65" s="1158"/>
      <c r="B65" s="1158"/>
      <c r="C65" s="1159"/>
      <c r="D65" s="1162"/>
      <c r="E65" s="1160"/>
      <c r="F65" s="1157">
        <v>27</v>
      </c>
      <c r="G65" s="1576" t="s">
        <v>1910</v>
      </c>
      <c r="H65" s="1577"/>
      <c r="I65" s="776" t="s">
        <v>68</v>
      </c>
      <c r="J65" s="444">
        <v>20</v>
      </c>
      <c r="K65" s="445">
        <v>3</v>
      </c>
      <c r="L65" s="446">
        <f t="shared" si="6"/>
        <v>60</v>
      </c>
      <c r="M65" s="447">
        <v>60</v>
      </c>
      <c r="N65" s="447">
        <v>0</v>
      </c>
      <c r="O65" s="447">
        <v>0</v>
      </c>
      <c r="P65" s="447"/>
      <c r="Q65" s="456"/>
      <c r="R65" s="486"/>
      <c r="S65" s="517"/>
      <c r="U65" s="1020"/>
      <c r="V65" s="1583"/>
      <c r="W65" s="1583"/>
      <c r="X65" s="1583"/>
      <c r="Y65" s="1584"/>
      <c r="Z65" s="403"/>
      <c r="AA65" s="403"/>
      <c r="AB65" s="403"/>
      <c r="AC65" s="403"/>
    </row>
    <row r="66" spans="1:29" ht="20" customHeight="1" thickBot="1">
      <c r="A66" s="1158"/>
      <c r="B66" s="1158"/>
      <c r="C66" s="1159"/>
      <c r="D66" s="1162"/>
      <c r="E66" s="1160"/>
      <c r="F66" s="1157">
        <v>28</v>
      </c>
      <c r="G66" s="1576" t="s">
        <v>1907</v>
      </c>
      <c r="H66" s="1577"/>
      <c r="I66" s="776" t="s">
        <v>68</v>
      </c>
      <c r="J66" s="444">
        <v>45</v>
      </c>
      <c r="K66" s="445">
        <v>2</v>
      </c>
      <c r="L66" s="446">
        <f t="shared" si="6"/>
        <v>90</v>
      </c>
      <c r="M66" s="447">
        <v>90</v>
      </c>
      <c r="N66" s="447">
        <v>0</v>
      </c>
      <c r="O66" s="447">
        <v>0</v>
      </c>
      <c r="P66" s="447"/>
      <c r="Q66" s="456"/>
      <c r="R66" s="486"/>
      <c r="S66" s="517"/>
      <c r="U66" s="1015"/>
      <c r="V66" s="1583"/>
      <c r="W66" s="1583"/>
      <c r="X66" s="1583"/>
      <c r="Y66" s="1584"/>
      <c r="Z66" s="403"/>
      <c r="AA66" s="403"/>
      <c r="AB66" s="403"/>
      <c r="AC66" s="403"/>
    </row>
    <row r="67" spans="1:29" ht="20" customHeight="1" thickBot="1">
      <c r="A67" s="1158"/>
      <c r="B67" s="1158"/>
      <c r="C67" s="1159"/>
      <c r="D67" s="1162"/>
      <c r="E67" s="1160"/>
      <c r="F67" s="1157">
        <v>29</v>
      </c>
      <c r="G67" s="1576" t="s">
        <v>1909</v>
      </c>
      <c r="H67" s="1577"/>
      <c r="I67" s="776" t="s">
        <v>68</v>
      </c>
      <c r="J67" s="444">
        <v>6</v>
      </c>
      <c r="K67" s="445">
        <v>5</v>
      </c>
      <c r="L67" s="446">
        <f t="shared" si="6"/>
        <v>30</v>
      </c>
      <c r="M67" s="447">
        <v>0</v>
      </c>
      <c r="N67" s="447">
        <v>0</v>
      </c>
      <c r="O67" s="447">
        <v>30</v>
      </c>
      <c r="P67" s="447"/>
      <c r="Q67" s="456"/>
      <c r="R67" s="486"/>
      <c r="S67" s="517"/>
      <c r="U67" s="1021"/>
      <c r="V67" s="1583"/>
      <c r="W67" s="1583"/>
      <c r="X67" s="1583"/>
      <c r="Y67" s="1584"/>
      <c r="Z67" s="403"/>
      <c r="AA67" s="403"/>
      <c r="AB67" s="403"/>
      <c r="AC67" s="403"/>
    </row>
    <row r="68" spans="1:29" ht="20" customHeight="1" thickBot="1">
      <c r="A68" s="1158"/>
      <c r="B68" s="1158"/>
      <c r="C68" s="1159"/>
      <c r="D68" s="1162"/>
      <c r="E68" s="1160"/>
      <c r="F68" s="1157">
        <v>30</v>
      </c>
      <c r="G68" s="1576" t="s">
        <v>1908</v>
      </c>
      <c r="H68" s="1577"/>
      <c r="I68" s="776" t="s">
        <v>68</v>
      </c>
      <c r="J68" s="444">
        <v>6</v>
      </c>
      <c r="K68" s="445">
        <v>1</v>
      </c>
      <c r="L68" s="446">
        <f t="shared" si="6"/>
        <v>6</v>
      </c>
      <c r="M68" s="447">
        <v>0</v>
      </c>
      <c r="N68" s="447">
        <v>0</v>
      </c>
      <c r="O68" s="447">
        <v>6</v>
      </c>
      <c r="P68" s="447"/>
      <c r="Q68" s="456"/>
      <c r="R68" s="486"/>
      <c r="S68" s="517"/>
      <c r="U68" s="1021"/>
      <c r="V68" s="1022"/>
      <c r="W68" s="1022"/>
      <c r="X68" s="1022"/>
      <c r="Y68" s="1024"/>
      <c r="Z68" s="403"/>
      <c r="AA68" s="403"/>
      <c r="AB68" s="403"/>
      <c r="AC68" s="403"/>
    </row>
    <row r="69" spans="1:29" ht="20" customHeight="1" thickBot="1">
      <c r="A69" s="1158"/>
      <c r="B69" s="1158"/>
      <c r="C69" s="1159"/>
      <c r="D69" s="1162"/>
      <c r="E69" s="1160"/>
      <c r="F69" s="1157">
        <v>31</v>
      </c>
      <c r="G69" s="1576" t="s">
        <v>1953</v>
      </c>
      <c r="H69" s="1577"/>
      <c r="I69" s="776" t="s">
        <v>69</v>
      </c>
      <c r="J69" s="444">
        <v>500</v>
      </c>
      <c r="K69" s="445">
        <v>12</v>
      </c>
      <c r="L69" s="446">
        <f t="shared" si="6"/>
        <v>6000</v>
      </c>
      <c r="M69" s="447">
        <v>0</v>
      </c>
      <c r="N69" s="447">
        <v>0</v>
      </c>
      <c r="O69" s="447">
        <v>6000</v>
      </c>
      <c r="P69" s="447"/>
      <c r="Q69" s="456"/>
      <c r="R69" s="486"/>
      <c r="S69" s="517"/>
      <c r="U69" s="1696" t="s">
        <v>1857</v>
      </c>
      <c r="V69" s="1697"/>
      <c r="W69" s="1697"/>
      <c r="X69" s="1697"/>
      <c r="Y69" s="1698"/>
      <c r="Z69" s="403"/>
      <c r="AA69" s="403"/>
      <c r="AB69" s="403"/>
      <c r="AC69" s="403"/>
    </row>
    <row r="70" spans="1:29" ht="44" customHeight="1" thickBot="1">
      <c r="A70" s="1158"/>
      <c r="B70" s="1158"/>
      <c r="C70" s="1159"/>
      <c r="D70" s="1162"/>
      <c r="E70" s="1160"/>
      <c r="F70" s="1157">
        <v>32</v>
      </c>
      <c r="G70" s="1576" t="s">
        <v>1946</v>
      </c>
      <c r="H70" s="1577"/>
      <c r="I70" s="776" t="s">
        <v>68</v>
      </c>
      <c r="J70" s="444">
        <v>60</v>
      </c>
      <c r="K70" s="445">
        <v>1</v>
      </c>
      <c r="L70" s="446">
        <f t="shared" si="6"/>
        <v>60</v>
      </c>
      <c r="M70" s="447">
        <v>60</v>
      </c>
      <c r="N70" s="447">
        <v>0</v>
      </c>
      <c r="O70" s="447">
        <v>0</v>
      </c>
      <c r="P70" s="447"/>
      <c r="Q70" s="456"/>
      <c r="R70" s="486"/>
      <c r="S70" s="517"/>
      <c r="U70" s="1696"/>
      <c r="V70" s="1697"/>
      <c r="W70" s="1697"/>
      <c r="X70" s="1697"/>
      <c r="Y70" s="1698"/>
      <c r="Z70" s="403"/>
      <c r="AA70" s="403"/>
      <c r="AB70" s="403"/>
      <c r="AC70" s="403"/>
    </row>
    <row r="71" spans="1:29" ht="44" customHeight="1" thickBot="1">
      <c r="A71" s="1158"/>
      <c r="B71" s="1158"/>
      <c r="C71" s="1159"/>
      <c r="D71" s="1162"/>
      <c r="E71" s="1160"/>
      <c r="F71" s="1157">
        <v>33</v>
      </c>
      <c r="G71" s="1576" t="s">
        <v>1947</v>
      </c>
      <c r="H71" s="1577"/>
      <c r="I71" s="776" t="s">
        <v>73</v>
      </c>
      <c r="J71" s="444">
        <v>50</v>
      </c>
      <c r="K71" s="445">
        <v>1</v>
      </c>
      <c r="L71" s="446">
        <f t="shared" si="6"/>
        <v>50</v>
      </c>
      <c r="M71" s="447">
        <v>0</v>
      </c>
      <c r="N71" s="447">
        <v>0</v>
      </c>
      <c r="O71" s="447">
        <v>50</v>
      </c>
      <c r="P71" s="447"/>
      <c r="Q71" s="456"/>
      <c r="R71" s="486"/>
      <c r="S71" s="517"/>
      <c r="U71" s="1696"/>
      <c r="V71" s="1697"/>
      <c r="W71" s="1697"/>
      <c r="X71" s="1697"/>
      <c r="Y71" s="1698"/>
      <c r="Z71" s="403"/>
      <c r="AA71" s="403"/>
      <c r="AB71" s="403"/>
      <c r="AC71" s="403"/>
    </row>
    <row r="72" spans="1:29" ht="44" customHeight="1" thickBot="1">
      <c r="A72" s="1158"/>
      <c r="B72" s="1158"/>
      <c r="C72" s="1159"/>
      <c r="D72" s="1162"/>
      <c r="E72" s="1160"/>
      <c r="F72" s="1157">
        <v>34</v>
      </c>
      <c r="G72" s="1576" t="s">
        <v>1948</v>
      </c>
      <c r="H72" s="1577"/>
      <c r="I72" s="776" t="s">
        <v>147</v>
      </c>
      <c r="J72" s="444">
        <v>200</v>
      </c>
      <c r="K72" s="445">
        <v>1</v>
      </c>
      <c r="L72" s="446">
        <f t="shared" si="6"/>
        <v>200</v>
      </c>
      <c r="M72" s="447">
        <v>0</v>
      </c>
      <c r="N72" s="447">
        <v>0</v>
      </c>
      <c r="O72" s="447">
        <v>200</v>
      </c>
      <c r="P72" s="447"/>
      <c r="Q72" s="456"/>
      <c r="R72" s="486"/>
      <c r="S72" s="517"/>
      <c r="U72" s="1696"/>
      <c r="V72" s="1697"/>
      <c r="W72" s="1697"/>
      <c r="X72" s="1697"/>
      <c r="Y72" s="1698"/>
      <c r="Z72" s="403"/>
      <c r="AA72" s="403"/>
      <c r="AB72" s="403"/>
      <c r="AC72" s="403"/>
    </row>
    <row r="73" spans="1:29" ht="44" customHeight="1" thickBot="1">
      <c r="A73" s="1158"/>
      <c r="B73" s="1158"/>
      <c r="C73" s="1159"/>
      <c r="D73" s="1162"/>
      <c r="E73" s="1160"/>
      <c r="F73" s="1157">
        <v>35</v>
      </c>
      <c r="G73" s="1576" t="s">
        <v>1949</v>
      </c>
      <c r="H73" s="1577"/>
      <c r="I73" s="776" t="s">
        <v>73</v>
      </c>
      <c r="J73" s="444">
        <v>100</v>
      </c>
      <c r="K73" s="445">
        <v>2</v>
      </c>
      <c r="L73" s="446">
        <f t="shared" si="6"/>
        <v>200</v>
      </c>
      <c r="M73" s="447">
        <v>0</v>
      </c>
      <c r="N73" s="447">
        <v>0</v>
      </c>
      <c r="O73" s="447">
        <v>200</v>
      </c>
      <c r="P73" s="447"/>
      <c r="Q73" s="456"/>
      <c r="R73" s="486"/>
      <c r="S73" s="517"/>
      <c r="U73" s="1696"/>
      <c r="V73" s="1697"/>
      <c r="W73" s="1697"/>
      <c r="X73" s="1697"/>
      <c r="Y73" s="1698"/>
      <c r="Z73" s="403"/>
      <c r="AA73" s="403"/>
      <c r="AB73" s="403"/>
      <c r="AC73" s="403"/>
    </row>
    <row r="74" spans="1:29" ht="44" customHeight="1" thickBot="1">
      <c r="A74" s="1158"/>
      <c r="B74" s="1158"/>
      <c r="C74" s="1159"/>
      <c r="D74" s="1162"/>
      <c r="E74" s="1160"/>
      <c r="F74" s="1157">
        <v>36</v>
      </c>
      <c r="G74" s="1576" t="s">
        <v>1950</v>
      </c>
      <c r="H74" s="1577"/>
      <c r="I74" s="776" t="s">
        <v>73</v>
      </c>
      <c r="J74" s="444">
        <v>20</v>
      </c>
      <c r="K74" s="445">
        <v>45</v>
      </c>
      <c r="L74" s="446">
        <f t="shared" si="6"/>
        <v>900</v>
      </c>
      <c r="M74" s="447">
        <v>0</v>
      </c>
      <c r="N74" s="447">
        <v>0</v>
      </c>
      <c r="O74" s="447">
        <v>900</v>
      </c>
      <c r="P74" s="447"/>
      <c r="Q74" s="456"/>
      <c r="R74" s="486"/>
      <c r="S74" s="517"/>
      <c r="U74" s="1013"/>
      <c r="V74" s="13"/>
      <c r="W74" s="13"/>
      <c r="X74" s="13"/>
      <c r="Y74" s="1005"/>
      <c r="Z74" s="403"/>
      <c r="AA74" s="403"/>
      <c r="AB74" s="403"/>
      <c r="AC74" s="403"/>
    </row>
    <row r="75" spans="1:29" ht="44" customHeight="1" thickBot="1">
      <c r="A75" s="1158"/>
      <c r="B75" s="1158"/>
      <c r="C75" s="1159"/>
      <c r="D75" s="1162"/>
      <c r="E75" s="1160"/>
      <c r="F75" s="1157">
        <v>37</v>
      </c>
      <c r="G75" s="1576" t="s">
        <v>1951</v>
      </c>
      <c r="H75" s="1577"/>
      <c r="I75" s="776" t="s">
        <v>68</v>
      </c>
      <c r="J75" s="444">
        <v>5</v>
      </c>
      <c r="K75" s="445">
        <v>45</v>
      </c>
      <c r="L75" s="446">
        <f t="shared" si="6"/>
        <v>225</v>
      </c>
      <c r="M75" s="447">
        <v>0</v>
      </c>
      <c r="N75" s="447">
        <v>0</v>
      </c>
      <c r="O75" s="447">
        <v>225</v>
      </c>
      <c r="P75" s="447"/>
      <c r="Q75" s="456"/>
      <c r="R75" s="486"/>
      <c r="S75" s="517"/>
      <c r="U75" s="1673" t="s">
        <v>1853</v>
      </c>
      <c r="V75" s="1583"/>
      <c r="W75" s="1583"/>
      <c r="X75" s="1583"/>
      <c r="Y75" s="1584"/>
      <c r="Z75" s="403"/>
      <c r="AA75" s="403"/>
      <c r="AB75" s="403"/>
      <c r="AC75" s="403"/>
    </row>
    <row r="76" spans="1:29" ht="20" customHeight="1" thickBot="1">
      <c r="A76" s="1158"/>
      <c r="B76" s="1158"/>
      <c r="C76" s="1159"/>
      <c r="D76" s="1162"/>
      <c r="E76" s="1160"/>
      <c r="F76" s="1157">
        <v>38</v>
      </c>
      <c r="G76" s="1576" t="s">
        <v>1952</v>
      </c>
      <c r="H76" s="1577"/>
      <c r="I76" s="776" t="s">
        <v>73</v>
      </c>
      <c r="J76" s="444">
        <v>50</v>
      </c>
      <c r="K76" s="445">
        <v>1</v>
      </c>
      <c r="L76" s="446">
        <f t="shared" si="6"/>
        <v>50</v>
      </c>
      <c r="M76" s="447">
        <v>0</v>
      </c>
      <c r="N76" s="447">
        <v>0</v>
      </c>
      <c r="O76" s="447">
        <v>50</v>
      </c>
      <c r="P76" s="447"/>
      <c r="Q76" s="456"/>
      <c r="R76" s="486"/>
      <c r="S76" s="517"/>
      <c r="U76" s="1013"/>
      <c r="V76" s="13"/>
      <c r="W76" s="13"/>
      <c r="X76" s="13"/>
      <c r="Y76" s="1005"/>
      <c r="Z76" s="403"/>
      <c r="AA76" s="403"/>
      <c r="AB76" s="403"/>
      <c r="AC76" s="403"/>
    </row>
    <row r="77" spans="1:29" ht="20" customHeight="1" thickBot="1">
      <c r="A77" s="1158"/>
      <c r="B77" s="1158"/>
      <c r="C77" s="1159"/>
      <c r="D77" s="1162"/>
      <c r="E77" s="1160"/>
      <c r="F77" s="1157">
        <v>39</v>
      </c>
      <c r="G77" s="1576" t="s">
        <v>1954</v>
      </c>
      <c r="H77" s="1577"/>
      <c r="I77" s="776" t="s">
        <v>68</v>
      </c>
      <c r="J77" s="444">
        <v>200</v>
      </c>
      <c r="K77" s="445">
        <v>1</v>
      </c>
      <c r="L77" s="446">
        <f t="shared" si="6"/>
        <v>200</v>
      </c>
      <c r="M77" s="447">
        <v>0</v>
      </c>
      <c r="N77" s="447">
        <v>0</v>
      </c>
      <c r="O77" s="447">
        <v>200</v>
      </c>
      <c r="P77" s="447"/>
      <c r="Q77" s="456"/>
      <c r="R77" s="486"/>
      <c r="S77" s="517"/>
      <c r="U77" s="1012"/>
      <c r="V77" s="1583" t="s">
        <v>1854</v>
      </c>
      <c r="W77" s="1583"/>
      <c r="X77" s="1583"/>
      <c r="Y77" s="1584"/>
      <c r="Z77" s="403"/>
      <c r="AA77" s="403"/>
      <c r="AB77" s="403"/>
      <c r="AC77" s="403"/>
    </row>
    <row r="78" spans="1:29" ht="20" customHeight="1" thickBot="1">
      <c r="A78" s="1158"/>
      <c r="B78" s="1158"/>
      <c r="C78" s="1159"/>
      <c r="D78" s="1162"/>
      <c r="E78" s="1160"/>
      <c r="F78" s="1157">
        <v>40</v>
      </c>
      <c r="G78" s="1576"/>
      <c r="H78" s="1577"/>
      <c r="I78" s="776"/>
      <c r="J78" s="444"/>
      <c r="K78" s="445"/>
      <c r="L78" s="446">
        <f t="shared" si="6"/>
        <v>0</v>
      </c>
      <c r="M78" s="447"/>
      <c r="N78" s="447"/>
      <c r="O78" s="447"/>
      <c r="P78" s="447"/>
      <c r="Q78" s="456"/>
      <c r="R78" s="486"/>
      <c r="S78" s="517"/>
      <c r="U78" s="1012"/>
      <c r="V78" s="1583"/>
      <c r="W78" s="1583"/>
      <c r="X78" s="1583"/>
      <c r="Y78" s="1584"/>
      <c r="Z78" s="403"/>
      <c r="AA78" s="403"/>
      <c r="AB78" s="403"/>
      <c r="AC78" s="403"/>
    </row>
    <row r="79" spans="1:29" ht="20" customHeight="1" thickBot="1">
      <c r="A79" s="1158"/>
      <c r="B79" s="1158"/>
      <c r="C79" s="1159"/>
      <c r="D79" s="1162"/>
      <c r="E79" s="1160"/>
      <c r="F79" s="1157">
        <v>41</v>
      </c>
      <c r="G79" s="1576"/>
      <c r="H79" s="1577"/>
      <c r="I79" s="776"/>
      <c r="J79" s="444"/>
      <c r="K79" s="445"/>
      <c r="L79" s="446">
        <f t="shared" si="6"/>
        <v>0</v>
      </c>
      <c r="M79" s="447"/>
      <c r="N79" s="447"/>
      <c r="O79" s="447"/>
      <c r="P79" s="447"/>
      <c r="Q79" s="456"/>
      <c r="R79" s="486"/>
      <c r="S79" s="517"/>
      <c r="U79" s="1012"/>
      <c r="V79" s="1583"/>
      <c r="W79" s="1583"/>
      <c r="X79" s="1583"/>
      <c r="Y79" s="1584"/>
      <c r="Z79" s="403"/>
      <c r="AA79" s="403"/>
      <c r="AB79" s="403"/>
      <c r="AC79" s="403"/>
    </row>
    <row r="80" spans="1:29" ht="20" customHeight="1" thickBot="1">
      <c r="A80" s="1158"/>
      <c r="B80" s="1158"/>
      <c r="C80" s="1159"/>
      <c r="D80" s="1162"/>
      <c r="E80" s="1160"/>
      <c r="F80" s="1157">
        <v>42</v>
      </c>
      <c r="G80" s="1576"/>
      <c r="H80" s="1577"/>
      <c r="I80" s="776"/>
      <c r="J80" s="444"/>
      <c r="K80" s="445"/>
      <c r="L80" s="446">
        <f t="shared" si="6"/>
        <v>0</v>
      </c>
      <c r="M80" s="447"/>
      <c r="N80" s="447"/>
      <c r="O80" s="447"/>
      <c r="P80" s="447"/>
      <c r="Q80" s="456"/>
      <c r="R80" s="486"/>
      <c r="S80" s="517"/>
      <c r="U80" s="1012"/>
      <c r="V80" s="1583"/>
      <c r="W80" s="1583"/>
      <c r="X80" s="1583"/>
      <c r="Y80" s="1584"/>
      <c r="Z80" s="403"/>
      <c r="AA80" s="403"/>
      <c r="AB80" s="403"/>
      <c r="AC80" s="403"/>
    </row>
    <row r="81" spans="1:30" ht="20" customHeight="1" thickBot="1">
      <c r="A81" s="1158"/>
      <c r="B81" s="1158"/>
      <c r="C81" s="1159"/>
      <c r="D81" s="1162"/>
      <c r="E81" s="1160"/>
      <c r="F81" s="1157">
        <v>43</v>
      </c>
      <c r="G81" s="1576"/>
      <c r="H81" s="1577"/>
      <c r="I81" s="776"/>
      <c r="J81" s="444"/>
      <c r="K81" s="445"/>
      <c r="L81" s="446">
        <f t="shared" si="6"/>
        <v>0</v>
      </c>
      <c r="M81" s="447"/>
      <c r="N81" s="447"/>
      <c r="O81" s="447"/>
      <c r="P81" s="447"/>
      <c r="Q81" s="456"/>
      <c r="R81" s="486"/>
      <c r="S81" s="517"/>
      <c r="U81" s="1012"/>
      <c r="V81" s="1583"/>
      <c r="W81" s="1583"/>
      <c r="X81" s="1583"/>
      <c r="Y81" s="1584"/>
      <c r="Z81" s="403"/>
      <c r="AA81" s="403"/>
      <c r="AB81" s="403"/>
      <c r="AC81" s="403"/>
    </row>
    <row r="82" spans="1:30" ht="20" customHeight="1" thickBot="1">
      <c r="A82" s="1158"/>
      <c r="B82" s="1158"/>
      <c r="C82" s="1159"/>
      <c r="D82" s="1162"/>
      <c r="E82" s="1160"/>
      <c r="F82" s="1157">
        <v>44</v>
      </c>
      <c r="G82" s="1576"/>
      <c r="H82" s="1577"/>
      <c r="I82" s="776"/>
      <c r="J82" s="444"/>
      <c r="K82" s="445"/>
      <c r="L82" s="446">
        <f t="shared" si="6"/>
        <v>0</v>
      </c>
      <c r="M82" s="447"/>
      <c r="N82" s="447"/>
      <c r="O82" s="447"/>
      <c r="P82" s="447"/>
      <c r="Q82" s="456"/>
      <c r="R82" s="486"/>
      <c r="S82" s="517"/>
      <c r="U82" s="1012"/>
      <c r="V82" s="1583"/>
      <c r="W82" s="1583"/>
      <c r="X82" s="1583"/>
      <c r="Y82" s="1584"/>
      <c r="Z82" s="403"/>
      <c r="AA82" s="403"/>
      <c r="AB82" s="403"/>
      <c r="AC82" s="403"/>
    </row>
    <row r="83" spans="1:30" ht="20" customHeight="1" thickBot="1">
      <c r="A83" s="1158"/>
      <c r="B83" s="1158"/>
      <c r="C83" s="1159"/>
      <c r="D83" s="1162"/>
      <c r="E83" s="1160"/>
      <c r="F83" s="1157">
        <v>45</v>
      </c>
      <c r="G83" s="1576"/>
      <c r="H83" s="1577"/>
      <c r="I83" s="776"/>
      <c r="J83" s="444"/>
      <c r="K83" s="445"/>
      <c r="L83" s="446">
        <f t="shared" si="6"/>
        <v>0</v>
      </c>
      <c r="M83" s="447"/>
      <c r="N83" s="447"/>
      <c r="O83" s="447"/>
      <c r="P83" s="447"/>
      <c r="Q83" s="456"/>
      <c r="R83" s="486"/>
      <c r="S83" s="517"/>
      <c r="U83" s="1012"/>
      <c r="V83" s="1583"/>
      <c r="W83" s="1583"/>
      <c r="X83" s="1583"/>
      <c r="Y83" s="1584"/>
      <c r="Z83" s="403"/>
      <c r="AA83" s="403"/>
      <c r="AB83" s="403"/>
      <c r="AC83" s="403"/>
    </row>
    <row r="84" spans="1:30" ht="20" customHeight="1" thickBot="1">
      <c r="A84" s="1158"/>
      <c r="B84" s="1158"/>
      <c r="C84" s="1159"/>
      <c r="D84" s="1162"/>
      <c r="E84" s="1160"/>
      <c r="F84" s="1157">
        <v>46</v>
      </c>
      <c r="G84" s="1576"/>
      <c r="H84" s="1577"/>
      <c r="I84" s="776"/>
      <c r="J84" s="444"/>
      <c r="K84" s="445"/>
      <c r="L84" s="446">
        <f t="shared" si="6"/>
        <v>0</v>
      </c>
      <c r="M84" s="447"/>
      <c r="N84" s="447"/>
      <c r="O84" s="447"/>
      <c r="P84" s="447"/>
      <c r="Q84" s="456"/>
      <c r="R84" s="486"/>
      <c r="S84" s="517"/>
      <c r="U84" s="1012"/>
      <c r="V84" s="1583"/>
      <c r="W84" s="1583"/>
      <c r="X84" s="1583"/>
      <c r="Y84" s="1584"/>
      <c r="Z84" s="403"/>
      <c r="AA84" s="1582"/>
      <c r="AB84" s="1582"/>
      <c r="AC84" s="1582"/>
      <c r="AD84" s="1582"/>
    </row>
    <row r="85" spans="1:30" ht="20" customHeight="1" thickBot="1">
      <c r="A85" s="1158"/>
      <c r="B85" s="1158"/>
      <c r="C85" s="1159"/>
      <c r="D85" s="1162"/>
      <c r="E85" s="1160"/>
      <c r="F85" s="1157">
        <v>47</v>
      </c>
      <c r="G85" s="1576"/>
      <c r="H85" s="1577"/>
      <c r="I85" s="776"/>
      <c r="J85" s="444"/>
      <c r="K85" s="445"/>
      <c r="L85" s="446">
        <f t="shared" si="6"/>
        <v>0</v>
      </c>
      <c r="M85" s="447"/>
      <c r="N85" s="447"/>
      <c r="O85" s="447"/>
      <c r="P85" s="447"/>
      <c r="Q85" s="456"/>
      <c r="R85" s="486"/>
      <c r="S85" s="517"/>
      <c r="U85" s="1012"/>
      <c r="V85" s="1583"/>
      <c r="W85" s="1583"/>
      <c r="X85" s="1583"/>
      <c r="Y85" s="1584"/>
      <c r="Z85" s="403"/>
      <c r="AA85" s="1582"/>
      <c r="AB85" s="1582"/>
      <c r="AC85" s="1582"/>
      <c r="AD85" s="1582"/>
    </row>
    <row r="86" spans="1:30" ht="20" customHeight="1" thickBot="1">
      <c r="A86" s="1158"/>
      <c r="B86" s="1158"/>
      <c r="C86" s="1159"/>
      <c r="D86" s="1162"/>
      <c r="E86" s="1160"/>
      <c r="F86" s="1157">
        <v>48</v>
      </c>
      <c r="G86" s="1576"/>
      <c r="H86" s="1577"/>
      <c r="I86" s="776"/>
      <c r="J86" s="444"/>
      <c r="K86" s="445"/>
      <c r="L86" s="446">
        <f t="shared" si="6"/>
        <v>0</v>
      </c>
      <c r="M86" s="447"/>
      <c r="N86" s="447"/>
      <c r="O86" s="447"/>
      <c r="P86" s="447"/>
      <c r="Q86" s="456"/>
      <c r="R86" s="486"/>
      <c r="S86" s="517"/>
      <c r="U86" s="1012"/>
      <c r="V86" s="1583"/>
      <c r="W86" s="1583"/>
      <c r="X86" s="1583"/>
      <c r="Y86" s="1584"/>
      <c r="Z86" s="403"/>
      <c r="AA86" s="1582"/>
      <c r="AB86" s="1582"/>
      <c r="AC86" s="1582"/>
      <c r="AD86" s="1582"/>
    </row>
    <row r="87" spans="1:30" ht="20" customHeight="1" thickBot="1">
      <c r="A87" s="1158"/>
      <c r="B87" s="1158"/>
      <c r="C87" s="1159"/>
      <c r="D87" s="1162"/>
      <c r="E87" s="1160"/>
      <c r="F87" s="1157">
        <v>49</v>
      </c>
      <c r="G87" s="1576"/>
      <c r="H87" s="1577"/>
      <c r="I87" s="776"/>
      <c r="J87" s="444"/>
      <c r="K87" s="445"/>
      <c r="L87" s="446">
        <f t="shared" si="6"/>
        <v>0</v>
      </c>
      <c r="M87" s="447"/>
      <c r="N87" s="447"/>
      <c r="O87" s="447"/>
      <c r="P87" s="447"/>
      <c r="Q87" s="456"/>
      <c r="R87" s="486"/>
      <c r="S87" s="517"/>
      <c r="U87" s="1012"/>
      <c r="V87" s="1583"/>
      <c r="W87" s="1583"/>
      <c r="X87" s="1583"/>
      <c r="Y87" s="1584"/>
      <c r="Z87" s="403"/>
      <c r="AA87" s="1582"/>
      <c r="AB87" s="1582"/>
      <c r="AC87" s="1582"/>
      <c r="AD87" s="1582"/>
    </row>
    <row r="88" spans="1:30" ht="19.5" customHeight="1" thickBot="1">
      <c r="A88" s="1158"/>
      <c r="B88" s="1158"/>
      <c r="C88" s="1159"/>
      <c r="D88" s="1162"/>
      <c r="E88" s="1160"/>
      <c r="F88" s="1157">
        <v>50</v>
      </c>
      <c r="G88" s="1576"/>
      <c r="H88" s="1577"/>
      <c r="I88" s="776"/>
      <c r="J88" s="444"/>
      <c r="K88" s="445"/>
      <c r="L88" s="446">
        <f t="shared" si="6"/>
        <v>0</v>
      </c>
      <c r="M88" s="447"/>
      <c r="N88" s="447"/>
      <c r="O88" s="447"/>
      <c r="P88" s="447"/>
      <c r="Q88" s="456"/>
      <c r="R88" s="486"/>
      <c r="S88" s="517"/>
      <c r="U88" s="1012"/>
      <c r="V88" s="1583"/>
      <c r="W88" s="1583"/>
      <c r="X88" s="1583"/>
      <c r="Y88" s="1584"/>
      <c r="Z88" s="403"/>
      <c r="AA88" s="1582"/>
      <c r="AB88" s="1582"/>
      <c r="AC88" s="1582"/>
      <c r="AD88" s="1582"/>
    </row>
    <row r="89" spans="1:30" ht="17.25" customHeight="1" thickBot="1">
      <c r="A89" s="1158"/>
      <c r="B89" s="1158"/>
      <c r="C89" s="1159"/>
      <c r="D89" s="1162"/>
      <c r="E89" s="1160"/>
      <c r="F89" s="1157">
        <v>51</v>
      </c>
      <c r="G89" s="1576"/>
      <c r="H89" s="1577"/>
      <c r="I89" s="776"/>
      <c r="J89" s="444"/>
      <c r="K89" s="445"/>
      <c r="L89" s="446">
        <f t="shared" si="6"/>
        <v>0</v>
      </c>
      <c r="M89" s="447"/>
      <c r="N89" s="447"/>
      <c r="O89" s="447"/>
      <c r="P89" s="447"/>
      <c r="Q89" s="456"/>
      <c r="R89" s="486"/>
      <c r="S89" s="517"/>
      <c r="U89" s="1012"/>
      <c r="V89" s="1583"/>
      <c r="W89" s="1583"/>
      <c r="X89" s="1583"/>
      <c r="Y89" s="1584"/>
      <c r="Z89" s="403"/>
      <c r="AA89" s="1582"/>
      <c r="AB89" s="1582"/>
      <c r="AC89" s="1582"/>
      <c r="AD89" s="1582"/>
    </row>
    <row r="90" spans="1:30" ht="20" customHeight="1" thickBot="1">
      <c r="A90" s="1158"/>
      <c r="B90" s="1158"/>
      <c r="C90" s="1159"/>
      <c r="D90" s="1162"/>
      <c r="E90" s="1160"/>
      <c r="F90" s="1157">
        <v>52</v>
      </c>
      <c r="G90" s="1576"/>
      <c r="H90" s="1577"/>
      <c r="I90" s="776"/>
      <c r="J90" s="444"/>
      <c r="K90" s="445"/>
      <c r="L90" s="446">
        <f t="shared" si="6"/>
        <v>0</v>
      </c>
      <c r="M90" s="447"/>
      <c r="N90" s="447"/>
      <c r="O90" s="447"/>
      <c r="P90" s="447"/>
      <c r="Q90" s="456"/>
      <c r="R90" s="486"/>
      <c r="S90" s="517"/>
      <c r="T90" s="637"/>
      <c r="U90" s="1012"/>
      <c r="V90" s="1583"/>
      <c r="W90" s="1583"/>
      <c r="X90" s="1583"/>
      <c r="Y90" s="1584"/>
      <c r="AA90" s="1582"/>
      <c r="AB90" s="1582"/>
      <c r="AC90" s="1582"/>
      <c r="AD90" s="1582"/>
    </row>
    <row r="91" spans="1:30" ht="21" hidden="1" customHeight="1" thickBot="1">
      <c r="A91" s="1158"/>
      <c r="B91" s="1158"/>
      <c r="C91" s="1159"/>
      <c r="D91" s="1162"/>
      <c r="E91" s="1160"/>
      <c r="F91" s="1157">
        <v>53</v>
      </c>
      <c r="G91" s="1576"/>
      <c r="H91" s="1577"/>
      <c r="I91" s="776"/>
      <c r="J91" s="444"/>
      <c r="K91" s="445"/>
      <c r="L91" s="446">
        <f t="shared" si="6"/>
        <v>0</v>
      </c>
      <c r="M91" s="447"/>
      <c r="N91" s="447"/>
      <c r="O91" s="447"/>
      <c r="P91" s="447"/>
      <c r="Q91" s="456"/>
      <c r="R91" s="486"/>
      <c r="S91" s="517"/>
      <c r="T91" s="637"/>
      <c r="U91" s="1012"/>
      <c r="V91" s="1583"/>
      <c r="W91" s="1583"/>
      <c r="X91" s="1583"/>
      <c r="Y91" s="1584"/>
      <c r="AA91" s="1582"/>
      <c r="AB91" s="1582"/>
      <c r="AC91" s="1582"/>
      <c r="AD91" s="1582"/>
    </row>
    <row r="92" spans="1:30" ht="20" hidden="1" customHeight="1" thickBot="1">
      <c r="A92" s="1158"/>
      <c r="B92" s="1158"/>
      <c r="C92" s="1159"/>
      <c r="D92" s="1162"/>
      <c r="E92" s="1160"/>
      <c r="F92" s="1157">
        <v>54</v>
      </c>
      <c r="G92" s="1576"/>
      <c r="H92" s="1577"/>
      <c r="I92" s="776"/>
      <c r="J92" s="444"/>
      <c r="K92" s="445"/>
      <c r="L92" s="446">
        <f t="shared" si="6"/>
        <v>0</v>
      </c>
      <c r="M92" s="447"/>
      <c r="N92" s="447"/>
      <c r="O92" s="447"/>
      <c r="P92" s="447"/>
      <c r="Q92" s="456"/>
      <c r="R92" s="486"/>
      <c r="S92" s="517"/>
      <c r="T92" s="637"/>
      <c r="U92" s="1012"/>
      <c r="V92" s="1583"/>
      <c r="W92" s="1583"/>
      <c r="X92" s="1583"/>
      <c r="Y92" s="1584"/>
      <c r="AA92" s="1582"/>
      <c r="AB92" s="1582"/>
      <c r="AC92" s="1582"/>
      <c r="AD92" s="1582"/>
    </row>
    <row r="93" spans="1:30" ht="20" hidden="1" customHeight="1" thickBot="1">
      <c r="A93" s="1158"/>
      <c r="B93" s="1158"/>
      <c r="C93" s="1159"/>
      <c r="D93" s="1162"/>
      <c r="E93" s="1160"/>
      <c r="F93" s="1157">
        <v>55</v>
      </c>
      <c r="G93" s="1576"/>
      <c r="H93" s="1577"/>
      <c r="I93" s="776"/>
      <c r="J93" s="444"/>
      <c r="K93" s="445"/>
      <c r="L93" s="446">
        <f t="shared" si="6"/>
        <v>0</v>
      </c>
      <c r="M93" s="447"/>
      <c r="N93" s="447"/>
      <c r="O93" s="447"/>
      <c r="P93" s="447"/>
      <c r="Q93" s="456"/>
      <c r="R93" s="486"/>
      <c r="S93" s="517"/>
      <c r="T93" s="637"/>
      <c r="U93" s="1012"/>
      <c r="V93" s="1583"/>
      <c r="W93" s="1583"/>
      <c r="X93" s="1583"/>
      <c r="Y93" s="1584"/>
      <c r="AA93" s="1582"/>
      <c r="AB93" s="1582"/>
      <c r="AC93" s="1582"/>
      <c r="AD93" s="1582"/>
    </row>
    <row r="94" spans="1:30" ht="20" hidden="1" customHeight="1" thickBot="1">
      <c r="A94" s="1158"/>
      <c r="B94" s="1158"/>
      <c r="C94" s="1159"/>
      <c r="D94" s="1162"/>
      <c r="E94" s="1160"/>
      <c r="F94" s="1157">
        <v>56</v>
      </c>
      <c r="G94" s="1576"/>
      <c r="H94" s="1577"/>
      <c r="I94" s="776"/>
      <c r="J94" s="444"/>
      <c r="K94" s="445"/>
      <c r="L94" s="446">
        <f t="shared" si="6"/>
        <v>0</v>
      </c>
      <c r="M94" s="447"/>
      <c r="N94" s="447"/>
      <c r="O94" s="447"/>
      <c r="P94" s="447"/>
      <c r="Q94" s="456"/>
      <c r="R94" s="486"/>
      <c r="S94" s="517"/>
      <c r="T94" s="637"/>
      <c r="U94" s="1012"/>
      <c r="V94" s="1583"/>
      <c r="W94" s="1583"/>
      <c r="X94" s="1583"/>
      <c r="Y94" s="1584"/>
      <c r="AA94" s="1582"/>
      <c r="AB94" s="1582"/>
      <c r="AC94" s="1582"/>
      <c r="AD94" s="1582"/>
    </row>
    <row r="95" spans="1:30" ht="20" hidden="1" customHeight="1" thickBot="1">
      <c r="A95" s="1158"/>
      <c r="B95" s="1158"/>
      <c r="C95" s="1159"/>
      <c r="D95" s="1162"/>
      <c r="E95" s="1160"/>
      <c r="F95" s="1157">
        <v>57</v>
      </c>
      <c r="G95" s="1576"/>
      <c r="H95" s="1577"/>
      <c r="I95" s="776"/>
      <c r="J95" s="444"/>
      <c r="K95" s="445"/>
      <c r="L95" s="446">
        <f t="shared" si="6"/>
        <v>0</v>
      </c>
      <c r="M95" s="447"/>
      <c r="N95" s="447"/>
      <c r="O95" s="447"/>
      <c r="P95" s="447"/>
      <c r="Q95" s="456"/>
      <c r="R95" s="486"/>
      <c r="S95" s="517"/>
      <c r="T95" s="637"/>
      <c r="U95" s="1012"/>
      <c r="V95" s="1583"/>
      <c r="W95" s="1583"/>
      <c r="X95" s="1583"/>
      <c r="Y95" s="1584"/>
      <c r="AA95" s="1582"/>
      <c r="AB95" s="1582"/>
      <c r="AC95" s="1582"/>
      <c r="AD95" s="1582"/>
    </row>
    <row r="96" spans="1:30" ht="20" hidden="1" customHeight="1" thickBot="1">
      <c r="A96" s="1158"/>
      <c r="B96" s="1158"/>
      <c r="C96" s="1159"/>
      <c r="D96" s="1162"/>
      <c r="E96" s="1160"/>
      <c r="F96" s="1157">
        <v>58</v>
      </c>
      <c r="G96" s="1576"/>
      <c r="H96" s="1577"/>
      <c r="I96" s="776"/>
      <c r="J96" s="444"/>
      <c r="K96" s="445"/>
      <c r="L96" s="446">
        <f t="shared" si="6"/>
        <v>0</v>
      </c>
      <c r="M96" s="447"/>
      <c r="N96" s="447"/>
      <c r="O96" s="447"/>
      <c r="P96" s="447"/>
      <c r="Q96" s="456"/>
      <c r="R96" s="486"/>
      <c r="S96" s="517"/>
      <c r="T96" s="637"/>
      <c r="U96" s="1012"/>
      <c r="V96" s="1583"/>
      <c r="W96" s="1583"/>
      <c r="X96" s="1583"/>
      <c r="Y96" s="1584"/>
      <c r="AA96" s="1582"/>
      <c r="AB96" s="1582"/>
      <c r="AC96" s="1582"/>
      <c r="AD96" s="1582"/>
    </row>
    <row r="97" spans="1:30" ht="19.5" hidden="1" customHeight="1" thickBot="1">
      <c r="A97" s="1158"/>
      <c r="B97" s="1158"/>
      <c r="C97" s="1159"/>
      <c r="D97" s="1162"/>
      <c r="E97" s="1160"/>
      <c r="F97" s="1157">
        <v>59</v>
      </c>
      <c r="G97" s="1576"/>
      <c r="H97" s="1577"/>
      <c r="I97" s="776"/>
      <c r="J97" s="444"/>
      <c r="K97" s="445"/>
      <c r="L97" s="446">
        <f t="shared" si="6"/>
        <v>0</v>
      </c>
      <c r="M97" s="447"/>
      <c r="N97" s="447"/>
      <c r="O97" s="447"/>
      <c r="P97" s="447"/>
      <c r="Q97" s="456"/>
      <c r="R97" s="486"/>
      <c r="S97" s="517"/>
      <c r="T97" s="637"/>
      <c r="U97" s="1012"/>
      <c r="V97" s="1583"/>
      <c r="W97" s="1583"/>
      <c r="X97" s="1583"/>
      <c r="Y97" s="1584"/>
      <c r="AA97" s="1582"/>
      <c r="AB97" s="1582"/>
      <c r="AC97" s="1582"/>
      <c r="AD97" s="1582"/>
    </row>
    <row r="98" spans="1:30" ht="20" hidden="1" customHeight="1" thickBot="1">
      <c r="A98" s="1158"/>
      <c r="B98" s="1158"/>
      <c r="C98" s="1159"/>
      <c r="D98" s="1162"/>
      <c r="E98" s="1160"/>
      <c r="F98" s="1157">
        <v>60</v>
      </c>
      <c r="G98" s="1576"/>
      <c r="H98" s="1577"/>
      <c r="I98" s="776"/>
      <c r="J98" s="444"/>
      <c r="K98" s="445"/>
      <c r="L98" s="446">
        <f t="shared" si="6"/>
        <v>0</v>
      </c>
      <c r="M98" s="447"/>
      <c r="N98" s="447"/>
      <c r="O98" s="447"/>
      <c r="P98" s="447"/>
      <c r="Q98" s="456"/>
      <c r="R98" s="486"/>
      <c r="S98" s="517"/>
      <c r="T98" s="637"/>
      <c r="U98" s="1012"/>
      <c r="V98" s="1583"/>
      <c r="W98" s="1583"/>
      <c r="X98" s="1583"/>
      <c r="Y98" s="1584"/>
      <c r="AA98" s="1582"/>
      <c r="AB98" s="1582"/>
      <c r="AC98" s="1582"/>
      <c r="AD98" s="1582"/>
    </row>
    <row r="99" spans="1:30" ht="20" hidden="1" customHeight="1" thickBot="1">
      <c r="A99" s="1158"/>
      <c r="B99" s="1158"/>
      <c r="C99" s="1159"/>
      <c r="D99" s="1162"/>
      <c r="E99" s="1160"/>
      <c r="F99" s="1157">
        <v>61</v>
      </c>
      <c r="G99" s="1576"/>
      <c r="H99" s="1577"/>
      <c r="I99" s="776"/>
      <c r="J99" s="444"/>
      <c r="K99" s="445"/>
      <c r="L99" s="446">
        <f t="shared" si="6"/>
        <v>0</v>
      </c>
      <c r="M99" s="447"/>
      <c r="N99" s="447"/>
      <c r="O99" s="447"/>
      <c r="P99" s="447"/>
      <c r="Q99" s="456"/>
      <c r="R99" s="486"/>
      <c r="S99" s="517"/>
      <c r="T99" s="637"/>
      <c r="U99" s="1012"/>
      <c r="V99" s="1583"/>
      <c r="W99" s="1583"/>
      <c r="X99" s="1583"/>
      <c r="Y99" s="1584"/>
      <c r="AA99" s="1582"/>
      <c r="AB99" s="1582"/>
      <c r="AC99" s="1582"/>
      <c r="AD99" s="1582"/>
    </row>
    <row r="100" spans="1:30" ht="20" hidden="1" customHeight="1" thickBot="1">
      <c r="A100" s="1158"/>
      <c r="B100" s="1158"/>
      <c r="C100" s="1159"/>
      <c r="D100" s="1162"/>
      <c r="E100" s="1160"/>
      <c r="F100" s="1157">
        <v>62</v>
      </c>
      <c r="G100" s="1576"/>
      <c r="H100" s="1577"/>
      <c r="I100" s="776"/>
      <c r="J100" s="444"/>
      <c r="K100" s="445"/>
      <c r="L100" s="446">
        <f t="shared" si="6"/>
        <v>0</v>
      </c>
      <c r="M100" s="447"/>
      <c r="N100" s="447"/>
      <c r="O100" s="447"/>
      <c r="P100" s="447"/>
      <c r="Q100" s="456"/>
      <c r="R100" s="486"/>
      <c r="S100" s="517"/>
      <c r="T100" s="637"/>
      <c r="U100" s="1012"/>
      <c r="V100" s="1583"/>
      <c r="W100" s="1583"/>
      <c r="X100" s="1583"/>
      <c r="Y100" s="1584"/>
      <c r="AA100" s="1582"/>
      <c r="AB100" s="1582"/>
      <c r="AC100" s="1582"/>
      <c r="AD100" s="1582"/>
    </row>
    <row r="101" spans="1:30" ht="20" hidden="1" customHeight="1" thickBot="1">
      <c r="A101" s="1158"/>
      <c r="B101" s="1158"/>
      <c r="C101" s="1159"/>
      <c r="D101" s="1162"/>
      <c r="E101" s="1160"/>
      <c r="F101" s="1157">
        <v>63</v>
      </c>
      <c r="G101" s="1576"/>
      <c r="H101" s="1577"/>
      <c r="I101" s="776"/>
      <c r="J101" s="444"/>
      <c r="K101" s="445"/>
      <c r="L101" s="446">
        <f t="shared" si="6"/>
        <v>0</v>
      </c>
      <c r="M101" s="447"/>
      <c r="N101" s="447"/>
      <c r="O101" s="447"/>
      <c r="P101" s="447"/>
      <c r="Q101" s="456"/>
      <c r="R101" s="486"/>
      <c r="S101" s="517"/>
      <c r="T101" s="637"/>
      <c r="U101" s="1012"/>
      <c r="V101" s="1583"/>
      <c r="W101" s="1583"/>
      <c r="X101" s="1583"/>
      <c r="Y101" s="1584"/>
      <c r="AA101" s="1582"/>
      <c r="AB101" s="1582"/>
      <c r="AC101" s="1582"/>
      <c r="AD101" s="1582"/>
    </row>
    <row r="102" spans="1:30" ht="20" hidden="1" customHeight="1" thickBot="1">
      <c r="A102" s="1158"/>
      <c r="B102" s="1158"/>
      <c r="C102" s="1159"/>
      <c r="D102" s="1162"/>
      <c r="E102" s="1160"/>
      <c r="F102" s="1157">
        <v>64</v>
      </c>
      <c r="G102" s="1576"/>
      <c r="H102" s="1577"/>
      <c r="I102" s="776"/>
      <c r="J102" s="444"/>
      <c r="K102" s="445"/>
      <c r="L102" s="446">
        <f t="shared" si="6"/>
        <v>0</v>
      </c>
      <c r="M102" s="447"/>
      <c r="N102" s="447"/>
      <c r="O102" s="447"/>
      <c r="P102" s="447"/>
      <c r="Q102" s="456"/>
      <c r="R102" s="486"/>
      <c r="S102" s="517"/>
      <c r="T102" s="637"/>
      <c r="U102" s="1012"/>
      <c r="V102" s="1583"/>
      <c r="W102" s="1583"/>
      <c r="X102" s="1583"/>
      <c r="Y102" s="1584"/>
      <c r="AA102" s="1582"/>
      <c r="AB102" s="1582"/>
      <c r="AC102" s="1582"/>
      <c r="AD102" s="1582"/>
    </row>
    <row r="103" spans="1:30" ht="20" hidden="1" customHeight="1" thickBot="1">
      <c r="A103" s="1158"/>
      <c r="B103" s="1158"/>
      <c r="C103" s="1159"/>
      <c r="D103" s="1162"/>
      <c r="E103" s="1160"/>
      <c r="F103" s="1157">
        <v>65</v>
      </c>
      <c r="G103" s="1576"/>
      <c r="H103" s="1577"/>
      <c r="I103" s="776"/>
      <c r="J103" s="444"/>
      <c r="K103" s="445"/>
      <c r="L103" s="446">
        <f t="shared" si="6"/>
        <v>0</v>
      </c>
      <c r="M103" s="447"/>
      <c r="N103" s="447"/>
      <c r="O103" s="447"/>
      <c r="P103" s="447"/>
      <c r="Q103" s="456"/>
      <c r="R103" s="486"/>
      <c r="S103" s="517"/>
      <c r="T103" s="637"/>
      <c r="U103" s="1012"/>
      <c r="V103" s="1583"/>
      <c r="W103" s="1583"/>
      <c r="X103" s="1583"/>
      <c r="Y103" s="1584"/>
      <c r="AA103" s="1582"/>
      <c r="AB103" s="1582"/>
      <c r="AC103" s="1582"/>
      <c r="AD103" s="1582"/>
    </row>
    <row r="104" spans="1:30" ht="20" hidden="1" customHeight="1" thickBot="1">
      <c r="A104" s="1158"/>
      <c r="B104" s="1158"/>
      <c r="C104" s="1159"/>
      <c r="D104" s="1162"/>
      <c r="E104" s="1160"/>
      <c r="F104" s="1157">
        <v>66</v>
      </c>
      <c r="G104" s="1576"/>
      <c r="H104" s="1577"/>
      <c r="I104" s="776"/>
      <c r="J104" s="444"/>
      <c r="K104" s="445"/>
      <c r="L104" s="446">
        <f t="shared" si="6"/>
        <v>0</v>
      </c>
      <c r="M104" s="447"/>
      <c r="N104" s="447"/>
      <c r="O104" s="447"/>
      <c r="P104" s="447"/>
      <c r="Q104" s="456"/>
      <c r="R104" s="486"/>
      <c r="S104" s="517"/>
      <c r="T104" s="637"/>
      <c r="U104" s="1012"/>
      <c r="V104" s="1583"/>
      <c r="W104" s="1583"/>
      <c r="X104" s="1583"/>
      <c r="Y104" s="1584"/>
      <c r="AA104" s="1582"/>
      <c r="AB104" s="1582"/>
      <c r="AC104" s="1582"/>
      <c r="AD104" s="1582"/>
    </row>
    <row r="105" spans="1:30" ht="20" hidden="1" customHeight="1" thickBot="1">
      <c r="A105" s="1158"/>
      <c r="B105" s="1158"/>
      <c r="C105" s="1159"/>
      <c r="D105" s="1162"/>
      <c r="E105" s="1160"/>
      <c r="F105" s="1157">
        <v>67</v>
      </c>
      <c r="G105" s="1576"/>
      <c r="H105" s="1577"/>
      <c r="I105" s="776"/>
      <c r="J105" s="444"/>
      <c r="K105" s="445"/>
      <c r="L105" s="446">
        <f t="shared" ref="L105:L168" si="7">J105*K105</f>
        <v>0</v>
      </c>
      <c r="M105" s="447"/>
      <c r="N105" s="447"/>
      <c r="O105" s="447"/>
      <c r="P105" s="447"/>
      <c r="Q105" s="456"/>
      <c r="R105" s="486"/>
      <c r="S105" s="517"/>
      <c r="T105" s="637"/>
      <c r="U105" s="1012"/>
      <c r="V105" s="1583"/>
      <c r="W105" s="1583"/>
      <c r="X105" s="1583"/>
      <c r="Y105" s="1584"/>
      <c r="AA105" s="1582"/>
      <c r="AB105" s="1582"/>
      <c r="AC105" s="1582"/>
      <c r="AD105" s="1582"/>
    </row>
    <row r="106" spans="1:30" ht="20" hidden="1" customHeight="1" thickBot="1">
      <c r="A106" s="1158"/>
      <c r="B106" s="1158"/>
      <c r="C106" s="1159"/>
      <c r="D106" s="1162"/>
      <c r="E106" s="1160"/>
      <c r="F106" s="1157">
        <v>68</v>
      </c>
      <c r="G106" s="1576"/>
      <c r="H106" s="1577"/>
      <c r="I106" s="776"/>
      <c r="J106" s="444"/>
      <c r="K106" s="445"/>
      <c r="L106" s="446">
        <f t="shared" si="7"/>
        <v>0</v>
      </c>
      <c r="M106" s="447"/>
      <c r="N106" s="447"/>
      <c r="O106" s="447"/>
      <c r="P106" s="447"/>
      <c r="Q106" s="456"/>
      <c r="R106" s="486"/>
      <c r="S106" s="517"/>
      <c r="T106" s="637"/>
      <c r="U106" s="1012"/>
      <c r="V106" s="1583"/>
      <c r="W106" s="1583"/>
      <c r="X106" s="1583"/>
      <c r="Y106" s="1584"/>
      <c r="AA106" s="1582"/>
      <c r="AB106" s="1582"/>
      <c r="AC106" s="1582"/>
      <c r="AD106" s="1582"/>
    </row>
    <row r="107" spans="1:30" ht="20" hidden="1" customHeight="1" thickBot="1">
      <c r="A107" s="1158"/>
      <c r="B107" s="1158"/>
      <c r="C107" s="1159"/>
      <c r="D107" s="1162"/>
      <c r="E107" s="1160"/>
      <c r="F107" s="1157">
        <v>69</v>
      </c>
      <c r="G107" s="1576"/>
      <c r="H107" s="1577"/>
      <c r="I107" s="776"/>
      <c r="J107" s="444"/>
      <c r="K107" s="445"/>
      <c r="L107" s="446">
        <f t="shared" si="7"/>
        <v>0</v>
      </c>
      <c r="M107" s="447"/>
      <c r="N107" s="447"/>
      <c r="O107" s="447"/>
      <c r="P107" s="447"/>
      <c r="Q107" s="456"/>
      <c r="R107" s="486"/>
      <c r="S107" s="517"/>
      <c r="T107" s="637"/>
      <c r="U107" s="1012"/>
      <c r="V107" s="1583"/>
      <c r="W107" s="1583"/>
      <c r="X107" s="1583"/>
      <c r="Y107" s="1584"/>
      <c r="AA107" s="1582"/>
      <c r="AB107" s="1582"/>
      <c r="AC107" s="1582"/>
      <c r="AD107" s="1582"/>
    </row>
    <row r="108" spans="1:30" ht="20" hidden="1" customHeight="1" thickBot="1">
      <c r="A108" s="1158"/>
      <c r="B108" s="1158"/>
      <c r="C108" s="1159"/>
      <c r="D108" s="1162"/>
      <c r="E108" s="1160"/>
      <c r="F108" s="1157">
        <v>70</v>
      </c>
      <c r="G108" s="1576"/>
      <c r="H108" s="1577"/>
      <c r="I108" s="776"/>
      <c r="J108" s="444"/>
      <c r="K108" s="445"/>
      <c r="L108" s="446">
        <f t="shared" si="7"/>
        <v>0</v>
      </c>
      <c r="M108" s="447"/>
      <c r="N108" s="447"/>
      <c r="O108" s="447"/>
      <c r="P108" s="447"/>
      <c r="Q108" s="456"/>
      <c r="R108" s="486"/>
      <c r="S108" s="517"/>
      <c r="T108" s="637"/>
      <c r="U108" s="1012"/>
      <c r="V108" s="1583"/>
      <c r="W108" s="1583"/>
      <c r="X108" s="1583"/>
      <c r="Y108" s="1584"/>
      <c r="AA108" s="1582"/>
      <c r="AB108" s="1582"/>
      <c r="AC108" s="1582"/>
      <c r="AD108" s="1582"/>
    </row>
    <row r="109" spans="1:30" ht="20" hidden="1" customHeight="1" thickBot="1">
      <c r="A109" s="1158"/>
      <c r="B109" s="1158"/>
      <c r="C109" s="1159"/>
      <c r="D109" s="1162"/>
      <c r="E109" s="1160"/>
      <c r="F109" s="1157">
        <v>71</v>
      </c>
      <c r="G109" s="1576"/>
      <c r="H109" s="1577"/>
      <c r="I109" s="776"/>
      <c r="J109" s="444"/>
      <c r="K109" s="445"/>
      <c r="L109" s="446">
        <f t="shared" si="7"/>
        <v>0</v>
      </c>
      <c r="M109" s="447"/>
      <c r="N109" s="447"/>
      <c r="O109" s="447"/>
      <c r="P109" s="447"/>
      <c r="Q109" s="456"/>
      <c r="R109" s="486"/>
      <c r="S109" s="517"/>
      <c r="T109" s="637"/>
      <c r="U109" s="1012"/>
      <c r="V109" s="1583"/>
      <c r="W109" s="1583"/>
      <c r="X109" s="1583"/>
      <c r="Y109" s="1584"/>
      <c r="AA109" s="1582"/>
      <c r="AB109" s="1582"/>
      <c r="AC109" s="1582"/>
      <c r="AD109" s="1582"/>
    </row>
    <row r="110" spans="1:30" ht="20" hidden="1" customHeight="1" thickBot="1">
      <c r="A110" s="1158"/>
      <c r="B110" s="1158"/>
      <c r="C110" s="1159"/>
      <c r="D110" s="1162"/>
      <c r="E110" s="1160"/>
      <c r="F110" s="1157">
        <v>72</v>
      </c>
      <c r="G110" s="1576"/>
      <c r="H110" s="1577"/>
      <c r="I110" s="776"/>
      <c r="J110" s="444"/>
      <c r="K110" s="445"/>
      <c r="L110" s="446">
        <f t="shared" si="7"/>
        <v>0</v>
      </c>
      <c r="M110" s="447"/>
      <c r="N110" s="447"/>
      <c r="O110" s="447"/>
      <c r="P110" s="447"/>
      <c r="Q110" s="456"/>
      <c r="R110" s="486"/>
      <c r="S110" s="517"/>
      <c r="T110" s="637"/>
      <c r="U110" s="1012"/>
      <c r="V110" s="1583"/>
      <c r="W110" s="1583"/>
      <c r="X110" s="1583"/>
      <c r="Y110" s="1584"/>
      <c r="AA110" s="1582"/>
      <c r="AB110" s="1582"/>
      <c r="AC110" s="1582"/>
      <c r="AD110" s="1582"/>
    </row>
    <row r="111" spans="1:30" ht="20" hidden="1" customHeight="1" thickBot="1">
      <c r="A111" s="1158"/>
      <c r="B111" s="1158"/>
      <c r="C111" s="1159"/>
      <c r="D111" s="1162"/>
      <c r="E111" s="1160"/>
      <c r="F111" s="1157">
        <v>73</v>
      </c>
      <c r="G111" s="1576"/>
      <c r="H111" s="1577"/>
      <c r="I111" s="776"/>
      <c r="J111" s="444"/>
      <c r="K111" s="445"/>
      <c r="L111" s="446">
        <f t="shared" si="7"/>
        <v>0</v>
      </c>
      <c r="M111" s="447"/>
      <c r="N111" s="447"/>
      <c r="O111" s="447"/>
      <c r="P111" s="447"/>
      <c r="Q111" s="456"/>
      <c r="R111" s="486"/>
      <c r="S111" s="517"/>
      <c r="T111" s="637"/>
      <c r="U111" s="1012"/>
      <c r="V111" s="1583"/>
      <c r="W111" s="1583"/>
      <c r="X111" s="1583"/>
      <c r="Y111" s="1584"/>
      <c r="AA111" s="1582"/>
      <c r="AB111" s="1582"/>
      <c r="AC111" s="1582"/>
      <c r="AD111" s="1582"/>
    </row>
    <row r="112" spans="1:30" ht="20" hidden="1" customHeight="1" thickBot="1">
      <c r="A112" s="1158"/>
      <c r="B112" s="1158"/>
      <c r="C112" s="1159"/>
      <c r="D112" s="1162"/>
      <c r="E112" s="1160"/>
      <c r="F112" s="1157">
        <v>74</v>
      </c>
      <c r="G112" s="1576"/>
      <c r="H112" s="1577"/>
      <c r="I112" s="776"/>
      <c r="J112" s="444"/>
      <c r="K112" s="445"/>
      <c r="L112" s="446">
        <f t="shared" si="7"/>
        <v>0</v>
      </c>
      <c r="M112" s="447"/>
      <c r="N112" s="447"/>
      <c r="O112" s="447"/>
      <c r="P112" s="447"/>
      <c r="Q112" s="456"/>
      <c r="R112" s="486"/>
      <c r="S112" s="517"/>
      <c r="T112" s="637"/>
      <c r="U112" s="1012"/>
      <c r="V112" s="1583"/>
      <c r="W112" s="1583"/>
      <c r="X112" s="1583"/>
      <c r="Y112" s="1584"/>
      <c r="AA112" s="1582"/>
      <c r="AB112" s="1582"/>
      <c r="AC112" s="1582"/>
      <c r="AD112" s="1582"/>
    </row>
    <row r="113" spans="1:30" ht="20" hidden="1" customHeight="1" thickBot="1">
      <c r="A113" s="1158"/>
      <c r="B113" s="1158"/>
      <c r="C113" s="1159"/>
      <c r="D113" s="1162"/>
      <c r="E113" s="1160"/>
      <c r="F113" s="1157">
        <v>75</v>
      </c>
      <c r="G113" s="1576"/>
      <c r="H113" s="1577"/>
      <c r="I113" s="776"/>
      <c r="J113" s="444"/>
      <c r="K113" s="445"/>
      <c r="L113" s="446">
        <f t="shared" si="7"/>
        <v>0</v>
      </c>
      <c r="M113" s="447"/>
      <c r="N113" s="447"/>
      <c r="O113" s="447"/>
      <c r="P113" s="447"/>
      <c r="Q113" s="456"/>
      <c r="R113" s="486"/>
      <c r="S113" s="517"/>
      <c r="T113" s="637"/>
      <c r="U113" s="1012"/>
      <c r="V113" s="1583"/>
      <c r="W113" s="1583"/>
      <c r="X113" s="1583"/>
      <c r="Y113" s="1584"/>
      <c r="AA113" s="1582"/>
      <c r="AB113" s="1582"/>
      <c r="AC113" s="1582"/>
      <c r="AD113" s="1582"/>
    </row>
    <row r="114" spans="1:30" ht="20" hidden="1" customHeight="1" thickBot="1">
      <c r="A114" s="1158"/>
      <c r="B114" s="1158"/>
      <c r="C114" s="1159"/>
      <c r="D114" s="1162"/>
      <c r="E114" s="1160"/>
      <c r="F114" s="1157">
        <v>76</v>
      </c>
      <c r="G114" s="1576"/>
      <c r="H114" s="1577"/>
      <c r="I114" s="776"/>
      <c r="J114" s="444"/>
      <c r="K114" s="445"/>
      <c r="L114" s="446">
        <f t="shared" si="7"/>
        <v>0</v>
      </c>
      <c r="M114" s="447"/>
      <c r="N114" s="447"/>
      <c r="O114" s="447"/>
      <c r="P114" s="447"/>
      <c r="Q114" s="456"/>
      <c r="R114" s="486"/>
      <c r="S114" s="517"/>
      <c r="T114" s="637"/>
      <c r="U114" s="1012"/>
      <c r="V114" s="1583"/>
      <c r="W114" s="1583"/>
      <c r="X114" s="1583"/>
      <c r="Y114" s="1584"/>
      <c r="AA114" s="1582"/>
      <c r="AB114" s="1582"/>
      <c r="AC114" s="1582"/>
      <c r="AD114" s="1582"/>
    </row>
    <row r="115" spans="1:30" ht="20" hidden="1" customHeight="1" thickBot="1">
      <c r="A115" s="1158"/>
      <c r="B115" s="1158"/>
      <c r="C115" s="1159"/>
      <c r="D115" s="1162"/>
      <c r="E115" s="1160"/>
      <c r="F115" s="1157">
        <v>77</v>
      </c>
      <c r="G115" s="1576"/>
      <c r="H115" s="1577"/>
      <c r="I115" s="776"/>
      <c r="J115" s="444"/>
      <c r="K115" s="445"/>
      <c r="L115" s="446">
        <f t="shared" si="7"/>
        <v>0</v>
      </c>
      <c r="M115" s="447"/>
      <c r="N115" s="447"/>
      <c r="O115" s="447"/>
      <c r="P115" s="447"/>
      <c r="Q115" s="456"/>
      <c r="R115" s="486"/>
      <c r="S115" s="517"/>
      <c r="T115" s="637"/>
      <c r="U115" s="1012"/>
      <c r="V115" s="1583"/>
      <c r="W115" s="1583"/>
      <c r="X115" s="1583"/>
      <c r="Y115" s="1584"/>
      <c r="AA115" s="1582"/>
      <c r="AB115" s="1582"/>
      <c r="AC115" s="1582"/>
      <c r="AD115" s="1582"/>
    </row>
    <row r="116" spans="1:30" ht="20" hidden="1" customHeight="1" thickBot="1">
      <c r="A116" s="1158"/>
      <c r="B116" s="1158"/>
      <c r="C116" s="1159"/>
      <c r="D116" s="1162"/>
      <c r="E116" s="1160"/>
      <c r="F116" s="1157">
        <v>78</v>
      </c>
      <c r="G116" s="1576"/>
      <c r="H116" s="1577"/>
      <c r="I116" s="776"/>
      <c r="J116" s="444"/>
      <c r="K116" s="445"/>
      <c r="L116" s="446">
        <f t="shared" si="7"/>
        <v>0</v>
      </c>
      <c r="M116" s="447"/>
      <c r="N116" s="447"/>
      <c r="O116" s="447"/>
      <c r="P116" s="447"/>
      <c r="Q116" s="456"/>
      <c r="R116" s="486"/>
      <c r="S116" s="517"/>
      <c r="T116" s="637"/>
      <c r="U116" s="1012"/>
      <c r="V116" s="1583"/>
      <c r="W116" s="1583"/>
      <c r="X116" s="1583"/>
      <c r="Y116" s="1584"/>
      <c r="AA116" s="1582"/>
      <c r="AB116" s="1582"/>
      <c r="AC116" s="1582"/>
      <c r="AD116" s="1582"/>
    </row>
    <row r="117" spans="1:30" ht="20" hidden="1" customHeight="1" thickBot="1">
      <c r="A117" s="1158"/>
      <c r="B117" s="1158"/>
      <c r="C117" s="1159"/>
      <c r="D117" s="1162"/>
      <c r="E117" s="1160"/>
      <c r="F117" s="1157">
        <v>79</v>
      </c>
      <c r="G117" s="1576"/>
      <c r="H117" s="1577"/>
      <c r="I117" s="776"/>
      <c r="J117" s="444"/>
      <c r="K117" s="445"/>
      <c r="L117" s="446">
        <f t="shared" si="7"/>
        <v>0</v>
      </c>
      <c r="M117" s="447"/>
      <c r="N117" s="447"/>
      <c r="O117" s="447"/>
      <c r="P117" s="447"/>
      <c r="Q117" s="456"/>
      <c r="R117" s="487"/>
      <c r="S117" s="518"/>
      <c r="T117" s="637"/>
      <c r="U117" s="1012"/>
      <c r="V117" s="1583"/>
      <c r="W117" s="1583"/>
      <c r="X117" s="1583"/>
      <c r="Y117" s="1584"/>
      <c r="AA117" s="1582"/>
      <c r="AB117" s="1582"/>
      <c r="AC117" s="1582"/>
      <c r="AD117" s="1582"/>
    </row>
    <row r="118" spans="1:30" ht="20" hidden="1" customHeight="1" thickBot="1">
      <c r="A118" s="1158"/>
      <c r="B118" s="1158"/>
      <c r="C118" s="1159"/>
      <c r="D118" s="1162"/>
      <c r="E118" s="1160"/>
      <c r="F118" s="1157">
        <v>80</v>
      </c>
      <c r="G118" s="1576"/>
      <c r="H118" s="1577"/>
      <c r="I118" s="776"/>
      <c r="J118" s="444"/>
      <c r="K118" s="445"/>
      <c r="L118" s="446">
        <f t="shared" si="7"/>
        <v>0</v>
      </c>
      <c r="M118" s="447"/>
      <c r="N118" s="447"/>
      <c r="O118" s="447"/>
      <c r="P118" s="447"/>
      <c r="Q118" s="456"/>
      <c r="R118" s="487"/>
      <c r="S118" s="518"/>
      <c r="T118" s="637"/>
      <c r="U118" s="1012"/>
      <c r="V118" s="1583"/>
      <c r="W118" s="1583"/>
      <c r="X118" s="1583"/>
      <c r="Y118" s="1584"/>
      <c r="AA118" s="1582"/>
      <c r="AB118" s="1582"/>
      <c r="AC118" s="1582"/>
      <c r="AD118" s="1582"/>
    </row>
    <row r="119" spans="1:30" ht="20" hidden="1" customHeight="1" thickBot="1">
      <c r="A119" s="1158"/>
      <c r="B119" s="1158"/>
      <c r="C119" s="1159"/>
      <c r="D119" s="1162"/>
      <c r="E119" s="1160"/>
      <c r="F119" s="1157">
        <v>81</v>
      </c>
      <c r="G119" s="1576"/>
      <c r="H119" s="1577"/>
      <c r="I119" s="776"/>
      <c r="J119" s="444"/>
      <c r="K119" s="445"/>
      <c r="L119" s="446">
        <f t="shared" si="7"/>
        <v>0</v>
      </c>
      <c r="M119" s="447"/>
      <c r="N119" s="447"/>
      <c r="O119" s="447"/>
      <c r="P119" s="447"/>
      <c r="Q119" s="456"/>
      <c r="R119" s="487"/>
      <c r="S119" s="518"/>
      <c r="T119" s="637"/>
      <c r="U119" s="1012"/>
      <c r="V119" s="1583"/>
      <c r="W119" s="1583"/>
      <c r="X119" s="1583"/>
      <c r="Y119" s="1584"/>
      <c r="AA119" s="1582"/>
      <c r="AB119" s="1582"/>
      <c r="AC119" s="1582"/>
      <c r="AD119" s="1582"/>
    </row>
    <row r="120" spans="1:30" ht="20" hidden="1" customHeight="1" thickBot="1">
      <c r="A120" s="1158"/>
      <c r="B120" s="1158"/>
      <c r="C120" s="1159"/>
      <c r="D120" s="1162"/>
      <c r="E120" s="1160"/>
      <c r="F120" s="1157">
        <v>82</v>
      </c>
      <c r="G120" s="1576"/>
      <c r="H120" s="1577"/>
      <c r="I120" s="776"/>
      <c r="J120" s="444"/>
      <c r="K120" s="445"/>
      <c r="L120" s="446">
        <f t="shared" si="7"/>
        <v>0</v>
      </c>
      <c r="M120" s="447"/>
      <c r="N120" s="447"/>
      <c r="O120" s="447"/>
      <c r="P120" s="447"/>
      <c r="Q120" s="456"/>
      <c r="R120" s="487"/>
      <c r="S120" s="518"/>
      <c r="T120" s="637"/>
      <c r="U120" s="1012"/>
      <c r="V120" s="1583"/>
      <c r="W120" s="1583"/>
      <c r="X120" s="1583"/>
      <c r="Y120" s="1584"/>
      <c r="AA120" s="1582"/>
      <c r="AB120" s="1582"/>
      <c r="AC120" s="1582"/>
      <c r="AD120" s="1582"/>
    </row>
    <row r="121" spans="1:30" ht="20" hidden="1" customHeight="1" thickBot="1">
      <c r="A121" s="1158"/>
      <c r="B121" s="1158"/>
      <c r="C121" s="1159"/>
      <c r="D121" s="1162"/>
      <c r="E121" s="1160"/>
      <c r="F121" s="1157">
        <v>83</v>
      </c>
      <c r="G121" s="1576"/>
      <c r="H121" s="1577"/>
      <c r="I121" s="776"/>
      <c r="J121" s="444"/>
      <c r="K121" s="445"/>
      <c r="L121" s="446">
        <f t="shared" si="7"/>
        <v>0</v>
      </c>
      <c r="M121" s="447"/>
      <c r="N121" s="447"/>
      <c r="O121" s="447"/>
      <c r="P121" s="447"/>
      <c r="Q121" s="456"/>
      <c r="R121" s="487"/>
      <c r="S121" s="518"/>
      <c r="T121" s="637"/>
      <c r="U121" s="1012"/>
      <c r="V121" s="1583"/>
      <c r="W121" s="1583"/>
      <c r="X121" s="1583"/>
      <c r="Y121" s="1584"/>
      <c r="AA121" s="1582"/>
      <c r="AB121" s="1582"/>
      <c r="AC121" s="1582"/>
      <c r="AD121" s="1582"/>
    </row>
    <row r="122" spans="1:30" ht="20" hidden="1" customHeight="1" thickBot="1">
      <c r="A122" s="1158"/>
      <c r="B122" s="1158"/>
      <c r="C122" s="1159"/>
      <c r="D122" s="1162"/>
      <c r="E122" s="1160"/>
      <c r="F122" s="1157">
        <v>84</v>
      </c>
      <c r="G122" s="1576"/>
      <c r="H122" s="1577"/>
      <c r="I122" s="776"/>
      <c r="J122" s="444"/>
      <c r="K122" s="445"/>
      <c r="L122" s="446">
        <f t="shared" si="7"/>
        <v>0</v>
      </c>
      <c r="M122" s="447"/>
      <c r="N122" s="447"/>
      <c r="O122" s="447"/>
      <c r="P122" s="447"/>
      <c r="Q122" s="456"/>
      <c r="R122" s="487"/>
      <c r="S122" s="518"/>
      <c r="T122" s="637"/>
      <c r="U122" s="1012"/>
      <c r="V122" s="1583"/>
      <c r="W122" s="1583"/>
      <c r="X122" s="1583"/>
      <c r="Y122" s="1584"/>
      <c r="AA122" s="1582"/>
      <c r="AB122" s="1582"/>
      <c r="AC122" s="1582"/>
      <c r="AD122" s="1582"/>
    </row>
    <row r="123" spans="1:30" ht="20" hidden="1" customHeight="1" thickBot="1">
      <c r="A123" s="1158"/>
      <c r="B123" s="1158"/>
      <c r="C123" s="1159"/>
      <c r="D123" s="1162"/>
      <c r="E123" s="1160"/>
      <c r="F123" s="1157">
        <v>85</v>
      </c>
      <c r="G123" s="1576"/>
      <c r="H123" s="1577"/>
      <c r="I123" s="776"/>
      <c r="J123" s="444"/>
      <c r="K123" s="445"/>
      <c r="L123" s="446">
        <f t="shared" si="7"/>
        <v>0</v>
      </c>
      <c r="M123" s="447"/>
      <c r="N123" s="447"/>
      <c r="O123" s="447"/>
      <c r="P123" s="447"/>
      <c r="Q123" s="456"/>
      <c r="R123" s="487"/>
      <c r="S123" s="518"/>
      <c r="T123" s="637"/>
      <c r="U123" s="1012"/>
      <c r="V123" s="1583"/>
      <c r="W123" s="1583"/>
      <c r="X123" s="1583"/>
      <c r="Y123" s="1584"/>
      <c r="AA123" s="1582"/>
      <c r="AB123" s="1582"/>
      <c r="AC123" s="1582"/>
      <c r="AD123" s="1582"/>
    </row>
    <row r="124" spans="1:30" ht="20" hidden="1" customHeight="1" thickBot="1">
      <c r="A124" s="1158"/>
      <c r="B124" s="1158"/>
      <c r="C124" s="1159"/>
      <c r="D124" s="1162"/>
      <c r="E124" s="1160"/>
      <c r="F124" s="1157">
        <v>86</v>
      </c>
      <c r="G124" s="1576"/>
      <c r="H124" s="1577"/>
      <c r="I124" s="776"/>
      <c r="J124" s="444"/>
      <c r="K124" s="445"/>
      <c r="L124" s="446">
        <f t="shared" si="7"/>
        <v>0</v>
      </c>
      <c r="M124" s="447"/>
      <c r="N124" s="447"/>
      <c r="O124" s="447"/>
      <c r="P124" s="447"/>
      <c r="Q124" s="456"/>
      <c r="R124" s="487"/>
      <c r="S124" s="518"/>
      <c r="T124" s="637"/>
      <c r="U124" s="1012"/>
      <c r="V124" s="1583"/>
      <c r="W124" s="1583"/>
      <c r="X124" s="1583"/>
      <c r="Y124" s="1584"/>
      <c r="AA124" s="1582"/>
      <c r="AB124" s="1582"/>
      <c r="AC124" s="1582"/>
      <c r="AD124" s="1582"/>
    </row>
    <row r="125" spans="1:30" ht="20" hidden="1" customHeight="1" thickBot="1">
      <c r="A125" s="1158"/>
      <c r="B125" s="1158"/>
      <c r="C125" s="1159"/>
      <c r="D125" s="1162"/>
      <c r="E125" s="1160"/>
      <c r="F125" s="1157">
        <v>87</v>
      </c>
      <c r="G125" s="1576"/>
      <c r="H125" s="1577"/>
      <c r="I125" s="776"/>
      <c r="J125" s="444"/>
      <c r="K125" s="445"/>
      <c r="L125" s="446">
        <f t="shared" si="7"/>
        <v>0</v>
      </c>
      <c r="M125" s="447"/>
      <c r="N125" s="447"/>
      <c r="O125" s="447"/>
      <c r="P125" s="447"/>
      <c r="Q125" s="456"/>
      <c r="R125" s="487"/>
      <c r="S125" s="518"/>
      <c r="T125" s="637"/>
      <c r="U125" s="1012"/>
      <c r="V125" s="1583"/>
      <c r="W125" s="1583"/>
      <c r="X125" s="1583"/>
      <c r="Y125" s="1584"/>
      <c r="AA125" s="1582"/>
      <c r="AB125" s="1582"/>
      <c r="AC125" s="1582"/>
      <c r="AD125" s="1582"/>
    </row>
    <row r="126" spans="1:30" ht="20" hidden="1" customHeight="1" thickBot="1">
      <c r="A126" s="1158"/>
      <c r="B126" s="1158"/>
      <c r="C126" s="1159"/>
      <c r="D126" s="1162"/>
      <c r="E126" s="1160"/>
      <c r="F126" s="1157">
        <v>88</v>
      </c>
      <c r="G126" s="1576"/>
      <c r="H126" s="1577"/>
      <c r="I126" s="776"/>
      <c r="J126" s="444"/>
      <c r="K126" s="445"/>
      <c r="L126" s="446">
        <f t="shared" si="7"/>
        <v>0</v>
      </c>
      <c r="M126" s="447"/>
      <c r="N126" s="447"/>
      <c r="O126" s="447"/>
      <c r="P126" s="447"/>
      <c r="Q126" s="456"/>
      <c r="R126" s="487"/>
      <c r="S126" s="518"/>
      <c r="T126" s="637"/>
      <c r="U126" s="1012"/>
      <c r="V126" s="1583"/>
      <c r="W126" s="1583"/>
      <c r="X126" s="1583"/>
      <c r="Y126" s="1584"/>
      <c r="AA126" s="1582"/>
      <c r="AB126" s="1582"/>
      <c r="AC126" s="1582"/>
      <c r="AD126" s="1582"/>
    </row>
    <row r="127" spans="1:30" ht="20" hidden="1" customHeight="1" thickBot="1">
      <c r="A127" s="1158"/>
      <c r="B127" s="1158"/>
      <c r="C127" s="1159"/>
      <c r="D127" s="1162"/>
      <c r="E127" s="1160"/>
      <c r="F127" s="1157">
        <v>89</v>
      </c>
      <c r="G127" s="1576"/>
      <c r="H127" s="1577"/>
      <c r="I127" s="776"/>
      <c r="J127" s="444"/>
      <c r="K127" s="445"/>
      <c r="L127" s="446">
        <f t="shared" si="7"/>
        <v>0</v>
      </c>
      <c r="M127" s="447"/>
      <c r="N127" s="447"/>
      <c r="O127" s="447"/>
      <c r="P127" s="447"/>
      <c r="Q127" s="456"/>
      <c r="R127" s="487"/>
      <c r="S127" s="518"/>
      <c r="T127" s="637"/>
      <c r="U127" s="1012"/>
      <c r="V127" s="1583"/>
      <c r="W127" s="1583"/>
      <c r="X127" s="1583"/>
      <c r="Y127" s="1584"/>
      <c r="AA127" s="1582"/>
      <c r="AB127" s="1582"/>
      <c r="AC127" s="1582"/>
      <c r="AD127" s="1582"/>
    </row>
    <row r="128" spans="1:30" ht="20" hidden="1" customHeight="1" thickBot="1">
      <c r="A128" s="1158"/>
      <c r="B128" s="1158"/>
      <c r="C128" s="1159"/>
      <c r="D128" s="1162"/>
      <c r="E128" s="1160"/>
      <c r="F128" s="1157">
        <v>90</v>
      </c>
      <c r="G128" s="1576"/>
      <c r="H128" s="1577"/>
      <c r="I128" s="776"/>
      <c r="J128" s="444"/>
      <c r="K128" s="445"/>
      <c r="L128" s="446">
        <f t="shared" si="7"/>
        <v>0</v>
      </c>
      <c r="M128" s="447"/>
      <c r="N128" s="447"/>
      <c r="O128" s="447"/>
      <c r="P128" s="447"/>
      <c r="Q128" s="456"/>
      <c r="R128" s="487"/>
      <c r="S128" s="518"/>
      <c r="T128" s="637"/>
      <c r="U128" s="1012"/>
      <c r="V128" s="1583"/>
      <c r="W128" s="1583"/>
      <c r="X128" s="1583"/>
      <c r="Y128" s="1584"/>
      <c r="AA128" s="1582"/>
      <c r="AB128" s="1582"/>
      <c r="AC128" s="1582"/>
      <c r="AD128" s="1582"/>
    </row>
    <row r="129" spans="1:30" ht="20" hidden="1" customHeight="1" thickBot="1">
      <c r="A129" s="1158"/>
      <c r="B129" s="1158"/>
      <c r="C129" s="1159"/>
      <c r="D129" s="1162"/>
      <c r="E129" s="1160"/>
      <c r="F129" s="1157">
        <v>91</v>
      </c>
      <c r="G129" s="1576"/>
      <c r="H129" s="1577"/>
      <c r="I129" s="776"/>
      <c r="J129" s="444"/>
      <c r="K129" s="445"/>
      <c r="L129" s="446">
        <f t="shared" si="7"/>
        <v>0</v>
      </c>
      <c r="M129" s="447"/>
      <c r="N129" s="447"/>
      <c r="O129" s="447"/>
      <c r="P129" s="447"/>
      <c r="Q129" s="456"/>
      <c r="R129" s="487"/>
      <c r="S129" s="518"/>
      <c r="T129" s="637"/>
      <c r="U129" s="1012"/>
      <c r="V129" s="1583"/>
      <c r="W129" s="1583"/>
      <c r="X129" s="1583"/>
      <c r="Y129" s="1584"/>
      <c r="AA129" s="1582"/>
      <c r="AB129" s="1582"/>
      <c r="AC129" s="1582"/>
      <c r="AD129" s="1582"/>
    </row>
    <row r="130" spans="1:30" ht="20" hidden="1" customHeight="1" thickBot="1">
      <c r="A130" s="1158"/>
      <c r="B130" s="1158"/>
      <c r="C130" s="1159"/>
      <c r="D130" s="1162"/>
      <c r="E130" s="1160"/>
      <c r="F130" s="1157">
        <v>92</v>
      </c>
      <c r="G130" s="1576"/>
      <c r="H130" s="1577"/>
      <c r="I130" s="776"/>
      <c r="J130" s="444"/>
      <c r="K130" s="445"/>
      <c r="L130" s="446">
        <f t="shared" si="7"/>
        <v>0</v>
      </c>
      <c r="M130" s="447"/>
      <c r="N130" s="447"/>
      <c r="O130" s="447"/>
      <c r="P130" s="447"/>
      <c r="Q130" s="456"/>
      <c r="R130" s="487"/>
      <c r="S130" s="518"/>
      <c r="T130" s="637"/>
      <c r="U130" s="1012"/>
      <c r="V130" s="1583"/>
      <c r="W130" s="1583"/>
      <c r="X130" s="1583"/>
      <c r="Y130" s="1584"/>
      <c r="AA130" s="1582"/>
      <c r="AB130" s="1582"/>
      <c r="AC130" s="1582"/>
      <c r="AD130" s="1582"/>
    </row>
    <row r="131" spans="1:30" ht="20" hidden="1" customHeight="1" thickBot="1">
      <c r="A131" s="1158"/>
      <c r="B131" s="1158"/>
      <c r="C131" s="1159"/>
      <c r="D131" s="1162"/>
      <c r="E131" s="1160"/>
      <c r="F131" s="1157">
        <v>93</v>
      </c>
      <c r="G131" s="1576"/>
      <c r="H131" s="1577"/>
      <c r="I131" s="776"/>
      <c r="J131" s="444"/>
      <c r="K131" s="445"/>
      <c r="L131" s="446">
        <f t="shared" si="7"/>
        <v>0</v>
      </c>
      <c r="M131" s="447"/>
      <c r="N131" s="447"/>
      <c r="O131" s="447"/>
      <c r="P131" s="447"/>
      <c r="Q131" s="456"/>
      <c r="R131" s="487"/>
      <c r="S131" s="518"/>
      <c r="T131" s="637"/>
      <c r="U131" s="1012"/>
      <c r="V131" s="1583"/>
      <c r="W131" s="1583"/>
      <c r="X131" s="1583"/>
      <c r="Y131" s="1584"/>
      <c r="AA131" s="1582"/>
      <c r="AB131" s="1582"/>
      <c r="AC131" s="1582"/>
      <c r="AD131" s="1582"/>
    </row>
    <row r="132" spans="1:30" ht="20" hidden="1" customHeight="1" thickBot="1">
      <c r="A132" s="1158"/>
      <c r="B132" s="1158"/>
      <c r="C132" s="1159"/>
      <c r="D132" s="1162"/>
      <c r="E132" s="1160"/>
      <c r="F132" s="1157">
        <v>94</v>
      </c>
      <c r="G132" s="1576"/>
      <c r="H132" s="1577"/>
      <c r="I132" s="776"/>
      <c r="J132" s="444"/>
      <c r="K132" s="445"/>
      <c r="L132" s="446">
        <f t="shared" si="7"/>
        <v>0</v>
      </c>
      <c r="M132" s="447"/>
      <c r="N132" s="447"/>
      <c r="O132" s="447"/>
      <c r="P132" s="447"/>
      <c r="Q132" s="456"/>
      <c r="R132" s="487"/>
      <c r="S132" s="518"/>
      <c r="T132" s="637"/>
      <c r="U132" s="1012"/>
      <c r="V132" s="1583"/>
      <c r="W132" s="1583"/>
      <c r="X132" s="1583"/>
      <c r="Y132" s="1584"/>
      <c r="AA132" s="1582"/>
      <c r="AB132" s="1582"/>
      <c r="AC132" s="1582"/>
      <c r="AD132" s="1582"/>
    </row>
    <row r="133" spans="1:30" ht="20" hidden="1" customHeight="1" thickBot="1">
      <c r="A133" s="1158"/>
      <c r="B133" s="1158"/>
      <c r="C133" s="1159"/>
      <c r="D133" s="1162"/>
      <c r="E133" s="1160"/>
      <c r="F133" s="1157">
        <v>95</v>
      </c>
      <c r="G133" s="1576"/>
      <c r="H133" s="1577"/>
      <c r="I133" s="776"/>
      <c r="J133" s="444"/>
      <c r="K133" s="445"/>
      <c r="L133" s="446">
        <f t="shared" si="7"/>
        <v>0</v>
      </c>
      <c r="M133" s="447"/>
      <c r="N133" s="447"/>
      <c r="O133" s="447"/>
      <c r="P133" s="447"/>
      <c r="Q133" s="456"/>
      <c r="R133" s="487"/>
      <c r="S133" s="518"/>
      <c r="T133" s="637"/>
      <c r="U133" s="1012"/>
      <c r="V133" s="1583"/>
      <c r="W133" s="1583"/>
      <c r="X133" s="1583"/>
      <c r="Y133" s="1584"/>
      <c r="AA133" s="1582"/>
      <c r="AB133" s="1582"/>
      <c r="AC133" s="1582"/>
      <c r="AD133" s="1582"/>
    </row>
    <row r="134" spans="1:30" ht="20" hidden="1" customHeight="1" thickBot="1">
      <c r="A134" s="1158"/>
      <c r="B134" s="1158"/>
      <c r="C134" s="1159"/>
      <c r="D134" s="1162"/>
      <c r="E134" s="1160"/>
      <c r="F134" s="1157">
        <v>96</v>
      </c>
      <c r="G134" s="1576"/>
      <c r="H134" s="1577"/>
      <c r="I134" s="776"/>
      <c r="J134" s="444"/>
      <c r="K134" s="445"/>
      <c r="L134" s="446">
        <f t="shared" si="7"/>
        <v>0</v>
      </c>
      <c r="M134" s="447"/>
      <c r="N134" s="447"/>
      <c r="O134" s="447"/>
      <c r="P134" s="447"/>
      <c r="Q134" s="456"/>
      <c r="R134" s="487"/>
      <c r="S134" s="518"/>
      <c r="T134" s="637"/>
      <c r="U134" s="1012"/>
      <c r="V134" s="1583"/>
      <c r="W134" s="1583"/>
      <c r="X134" s="1583"/>
      <c r="Y134" s="1584"/>
      <c r="AA134" s="1582"/>
      <c r="AB134" s="1582"/>
      <c r="AC134" s="1582"/>
      <c r="AD134" s="1582"/>
    </row>
    <row r="135" spans="1:30" ht="20" hidden="1" customHeight="1" thickBot="1">
      <c r="A135" s="1158"/>
      <c r="B135" s="1158"/>
      <c r="C135" s="1159"/>
      <c r="D135" s="1162"/>
      <c r="E135" s="1160"/>
      <c r="F135" s="1157">
        <v>97</v>
      </c>
      <c r="G135" s="1576"/>
      <c r="H135" s="1577"/>
      <c r="I135" s="776"/>
      <c r="J135" s="444"/>
      <c r="K135" s="445"/>
      <c r="L135" s="446">
        <f t="shared" si="7"/>
        <v>0</v>
      </c>
      <c r="M135" s="447"/>
      <c r="N135" s="447"/>
      <c r="O135" s="447"/>
      <c r="P135" s="447"/>
      <c r="Q135" s="456"/>
      <c r="R135" s="487"/>
      <c r="S135" s="518"/>
      <c r="T135" s="637"/>
      <c r="U135" s="1012"/>
      <c r="V135" s="1583"/>
      <c r="W135" s="1583"/>
      <c r="X135" s="1583"/>
      <c r="Y135" s="1584"/>
      <c r="AA135" s="1582"/>
      <c r="AB135" s="1582"/>
      <c r="AC135" s="1582"/>
      <c r="AD135" s="1582"/>
    </row>
    <row r="136" spans="1:30" ht="20" hidden="1" customHeight="1" thickBot="1">
      <c r="A136" s="1158"/>
      <c r="B136" s="1158"/>
      <c r="C136" s="1159"/>
      <c r="D136" s="1162"/>
      <c r="E136" s="1160"/>
      <c r="F136" s="1157">
        <v>98</v>
      </c>
      <c r="G136" s="1576"/>
      <c r="H136" s="1577"/>
      <c r="I136" s="776"/>
      <c r="J136" s="444"/>
      <c r="K136" s="445"/>
      <c r="L136" s="446">
        <f t="shared" si="7"/>
        <v>0</v>
      </c>
      <c r="M136" s="447"/>
      <c r="N136" s="447"/>
      <c r="O136" s="447"/>
      <c r="P136" s="447"/>
      <c r="Q136" s="456"/>
      <c r="R136" s="487"/>
      <c r="S136" s="518"/>
      <c r="T136" s="637"/>
      <c r="U136" s="1012"/>
      <c r="V136" s="1583"/>
      <c r="W136" s="1583"/>
      <c r="X136" s="1583"/>
      <c r="Y136" s="1584"/>
      <c r="AA136" s="1582"/>
      <c r="AB136" s="1582"/>
      <c r="AC136" s="1582"/>
      <c r="AD136" s="1582"/>
    </row>
    <row r="137" spans="1:30" ht="20" hidden="1" customHeight="1" thickBot="1">
      <c r="A137" s="1158"/>
      <c r="B137" s="1158"/>
      <c r="C137" s="1159"/>
      <c r="D137" s="1162"/>
      <c r="E137" s="1160"/>
      <c r="F137" s="1157">
        <v>99</v>
      </c>
      <c r="G137" s="1576"/>
      <c r="H137" s="1577"/>
      <c r="I137" s="776"/>
      <c r="J137" s="444"/>
      <c r="K137" s="445"/>
      <c r="L137" s="446">
        <f t="shared" si="7"/>
        <v>0</v>
      </c>
      <c r="M137" s="447"/>
      <c r="N137" s="447"/>
      <c r="O137" s="447"/>
      <c r="P137" s="447"/>
      <c r="Q137" s="456"/>
      <c r="R137" s="487"/>
      <c r="S137" s="518"/>
      <c r="T137" s="637"/>
      <c r="U137" s="1012"/>
      <c r="V137" s="1583"/>
      <c r="W137" s="1583"/>
      <c r="X137" s="1583"/>
      <c r="Y137" s="1584"/>
      <c r="AA137" s="1582"/>
      <c r="AB137" s="1582"/>
      <c r="AC137" s="1582"/>
      <c r="AD137" s="1582"/>
    </row>
    <row r="138" spans="1:30" ht="20" hidden="1" customHeight="1" thickBot="1">
      <c r="A138" s="1158"/>
      <c r="B138" s="1158"/>
      <c r="C138" s="1159"/>
      <c r="D138" s="1162"/>
      <c r="E138" s="1160"/>
      <c r="F138" s="1157">
        <v>100</v>
      </c>
      <c r="G138" s="1576"/>
      <c r="H138" s="1577"/>
      <c r="I138" s="776"/>
      <c r="J138" s="444"/>
      <c r="K138" s="445"/>
      <c r="L138" s="446">
        <f t="shared" si="7"/>
        <v>0</v>
      </c>
      <c r="M138" s="447"/>
      <c r="N138" s="447"/>
      <c r="O138" s="447"/>
      <c r="P138" s="447"/>
      <c r="Q138" s="456"/>
      <c r="R138" s="487"/>
      <c r="S138" s="518"/>
      <c r="T138" s="637"/>
      <c r="U138" s="1012"/>
      <c r="V138" s="1583"/>
      <c r="W138" s="1583"/>
      <c r="X138" s="1583"/>
      <c r="Y138" s="1584"/>
      <c r="AA138" s="1582"/>
      <c r="AB138" s="1582"/>
      <c r="AC138" s="1582"/>
      <c r="AD138" s="1582"/>
    </row>
    <row r="139" spans="1:30" ht="20" hidden="1" customHeight="1" thickBot="1">
      <c r="A139" s="1158"/>
      <c r="B139" s="1158"/>
      <c r="C139" s="1159"/>
      <c r="D139" s="1162"/>
      <c r="E139" s="1160"/>
      <c r="F139" s="1157">
        <v>101</v>
      </c>
      <c r="G139" s="1576"/>
      <c r="H139" s="1577"/>
      <c r="I139" s="776"/>
      <c r="J139" s="444"/>
      <c r="K139" s="445"/>
      <c r="L139" s="446">
        <f t="shared" si="7"/>
        <v>0</v>
      </c>
      <c r="M139" s="447"/>
      <c r="N139" s="447"/>
      <c r="O139" s="447"/>
      <c r="P139" s="447"/>
      <c r="Q139" s="456"/>
      <c r="R139" s="487"/>
      <c r="S139" s="518"/>
      <c r="T139" s="637"/>
      <c r="U139" s="1012"/>
      <c r="V139" s="1583"/>
      <c r="W139" s="1583"/>
      <c r="X139" s="1583"/>
      <c r="Y139" s="1584"/>
      <c r="AA139" s="1582"/>
      <c r="AB139" s="1582"/>
      <c r="AC139" s="1582"/>
      <c r="AD139" s="1582"/>
    </row>
    <row r="140" spans="1:30" ht="20" hidden="1" customHeight="1" thickBot="1">
      <c r="A140" s="1158"/>
      <c r="B140" s="1158"/>
      <c r="C140" s="1159"/>
      <c r="D140" s="1162"/>
      <c r="E140" s="1160"/>
      <c r="F140" s="1157">
        <v>102</v>
      </c>
      <c r="G140" s="1576"/>
      <c r="H140" s="1577"/>
      <c r="I140" s="776"/>
      <c r="J140" s="444"/>
      <c r="K140" s="445"/>
      <c r="L140" s="446">
        <f t="shared" si="7"/>
        <v>0</v>
      </c>
      <c r="M140" s="447"/>
      <c r="N140" s="447"/>
      <c r="O140" s="447"/>
      <c r="P140" s="447"/>
      <c r="Q140" s="456"/>
      <c r="R140" s="487"/>
      <c r="S140" s="518"/>
      <c r="T140" s="637"/>
      <c r="U140" s="1012"/>
      <c r="V140" s="1583"/>
      <c r="W140" s="1583"/>
      <c r="X140" s="1583"/>
      <c r="Y140" s="1584"/>
      <c r="AA140" s="1582"/>
      <c r="AB140" s="1582"/>
      <c r="AC140" s="1582"/>
      <c r="AD140" s="1582"/>
    </row>
    <row r="141" spans="1:30" ht="20" hidden="1" customHeight="1" thickBot="1">
      <c r="A141" s="1158"/>
      <c r="B141" s="1158"/>
      <c r="C141" s="1159"/>
      <c r="D141" s="1162"/>
      <c r="E141" s="1160"/>
      <c r="F141" s="1157">
        <v>103</v>
      </c>
      <c r="G141" s="1576"/>
      <c r="H141" s="1577"/>
      <c r="I141" s="776"/>
      <c r="J141" s="444"/>
      <c r="K141" s="445"/>
      <c r="L141" s="446">
        <f t="shared" si="7"/>
        <v>0</v>
      </c>
      <c r="M141" s="447"/>
      <c r="N141" s="447"/>
      <c r="O141" s="447"/>
      <c r="P141" s="447"/>
      <c r="Q141" s="456"/>
      <c r="R141" s="487"/>
      <c r="S141" s="518"/>
      <c r="T141" s="637"/>
      <c r="U141" s="1012"/>
      <c r="V141" s="1583"/>
      <c r="W141" s="1583"/>
      <c r="X141" s="1583"/>
      <c r="Y141" s="1584"/>
      <c r="AA141" s="1582"/>
      <c r="AB141" s="1582"/>
      <c r="AC141" s="1582"/>
      <c r="AD141" s="1582"/>
    </row>
    <row r="142" spans="1:30" ht="20" hidden="1" customHeight="1" thickBot="1">
      <c r="A142" s="1158"/>
      <c r="B142" s="1158"/>
      <c r="C142" s="1159"/>
      <c r="D142" s="1162"/>
      <c r="E142" s="1160"/>
      <c r="F142" s="1157">
        <v>104</v>
      </c>
      <c r="G142" s="1576"/>
      <c r="H142" s="1577"/>
      <c r="I142" s="776"/>
      <c r="J142" s="444"/>
      <c r="K142" s="445"/>
      <c r="L142" s="446">
        <f t="shared" si="7"/>
        <v>0</v>
      </c>
      <c r="M142" s="447"/>
      <c r="N142" s="447"/>
      <c r="O142" s="447"/>
      <c r="P142" s="447"/>
      <c r="Q142" s="456"/>
      <c r="R142" s="487"/>
      <c r="S142" s="518"/>
      <c r="T142" s="637"/>
      <c r="U142" s="1012"/>
      <c r="V142" s="1583"/>
      <c r="W142" s="1583"/>
      <c r="X142" s="1583"/>
      <c r="Y142" s="1584"/>
      <c r="AA142" s="1582"/>
      <c r="AB142" s="1582"/>
      <c r="AC142" s="1582"/>
      <c r="AD142" s="1582"/>
    </row>
    <row r="143" spans="1:30" ht="20" hidden="1" customHeight="1" thickBot="1">
      <c r="A143" s="1158"/>
      <c r="B143" s="1158"/>
      <c r="C143" s="1159"/>
      <c r="D143" s="1162"/>
      <c r="E143" s="1160"/>
      <c r="F143" s="1157">
        <v>105</v>
      </c>
      <c r="G143" s="1576"/>
      <c r="H143" s="1577"/>
      <c r="I143" s="776"/>
      <c r="J143" s="444"/>
      <c r="K143" s="445"/>
      <c r="L143" s="446">
        <f t="shared" si="7"/>
        <v>0</v>
      </c>
      <c r="M143" s="447"/>
      <c r="N143" s="447"/>
      <c r="O143" s="447"/>
      <c r="P143" s="447"/>
      <c r="Q143" s="456"/>
      <c r="R143" s="487"/>
      <c r="S143" s="518"/>
      <c r="T143" s="637"/>
      <c r="U143" s="1012"/>
      <c r="V143" s="1583"/>
      <c r="W143" s="1583"/>
      <c r="X143" s="1583"/>
      <c r="Y143" s="1584"/>
      <c r="AA143" s="1582"/>
      <c r="AB143" s="1582"/>
      <c r="AC143" s="1582"/>
      <c r="AD143" s="1582"/>
    </row>
    <row r="144" spans="1:30" ht="20" hidden="1" customHeight="1" thickBot="1">
      <c r="A144" s="1158"/>
      <c r="B144" s="1158"/>
      <c r="C144" s="1159"/>
      <c r="D144" s="1162"/>
      <c r="E144" s="1160"/>
      <c r="F144" s="1157">
        <v>106</v>
      </c>
      <c r="G144" s="1576"/>
      <c r="H144" s="1577"/>
      <c r="I144" s="776"/>
      <c r="J144" s="444"/>
      <c r="K144" s="445"/>
      <c r="L144" s="446">
        <f t="shared" si="7"/>
        <v>0</v>
      </c>
      <c r="M144" s="447"/>
      <c r="N144" s="447"/>
      <c r="O144" s="447"/>
      <c r="P144" s="447"/>
      <c r="Q144" s="456"/>
      <c r="R144" s="487"/>
      <c r="S144" s="518"/>
      <c r="T144" s="637"/>
      <c r="U144" s="1012"/>
      <c r="V144" s="1583"/>
      <c r="W144" s="1583"/>
      <c r="X144" s="1583"/>
      <c r="Y144" s="1584"/>
      <c r="AA144" s="1582"/>
      <c r="AB144" s="1582"/>
      <c r="AC144" s="1582"/>
      <c r="AD144" s="1582"/>
    </row>
    <row r="145" spans="1:30" ht="20" hidden="1" customHeight="1" thickBot="1">
      <c r="A145" s="1158"/>
      <c r="B145" s="1158"/>
      <c r="C145" s="1159"/>
      <c r="D145" s="1162"/>
      <c r="E145" s="1160"/>
      <c r="F145" s="1157">
        <v>107</v>
      </c>
      <c r="G145" s="1576"/>
      <c r="H145" s="1577"/>
      <c r="I145" s="776"/>
      <c r="J145" s="444"/>
      <c r="K145" s="445"/>
      <c r="L145" s="446">
        <f t="shared" si="7"/>
        <v>0</v>
      </c>
      <c r="M145" s="447"/>
      <c r="N145" s="447"/>
      <c r="O145" s="447"/>
      <c r="P145" s="447"/>
      <c r="Q145" s="456"/>
      <c r="R145" s="487"/>
      <c r="S145" s="518"/>
      <c r="T145" s="637"/>
      <c r="U145" s="1012"/>
      <c r="V145" s="1583"/>
      <c r="W145" s="1583"/>
      <c r="X145" s="1583"/>
      <c r="Y145" s="1584"/>
      <c r="AA145" s="1582"/>
      <c r="AB145" s="1582"/>
      <c r="AC145" s="1582"/>
      <c r="AD145" s="1582"/>
    </row>
    <row r="146" spans="1:30" ht="20" hidden="1" customHeight="1" thickBot="1">
      <c r="A146" s="1158"/>
      <c r="B146" s="1158"/>
      <c r="C146" s="1159"/>
      <c r="D146" s="1162"/>
      <c r="E146" s="1160"/>
      <c r="F146" s="1157">
        <v>108</v>
      </c>
      <c r="G146" s="1576"/>
      <c r="H146" s="1577"/>
      <c r="I146" s="776"/>
      <c r="J146" s="444"/>
      <c r="K146" s="445"/>
      <c r="L146" s="446">
        <f t="shared" si="7"/>
        <v>0</v>
      </c>
      <c r="M146" s="447"/>
      <c r="N146" s="447"/>
      <c r="O146" s="447"/>
      <c r="P146" s="447"/>
      <c r="Q146" s="456"/>
      <c r="R146" s="487"/>
      <c r="S146" s="518"/>
      <c r="T146" s="637"/>
      <c r="U146" s="1012"/>
      <c r="V146" s="1583"/>
      <c r="W146" s="1583"/>
      <c r="X146" s="1583"/>
      <c r="Y146" s="1584"/>
      <c r="AA146" s="1582"/>
      <c r="AB146" s="1582"/>
      <c r="AC146" s="1582"/>
      <c r="AD146" s="1582"/>
    </row>
    <row r="147" spans="1:30" ht="20" hidden="1" customHeight="1" thickBot="1">
      <c r="A147" s="1158"/>
      <c r="B147" s="1158"/>
      <c r="C147" s="1159"/>
      <c r="D147" s="1162"/>
      <c r="E147" s="1160"/>
      <c r="F147" s="1157">
        <v>109</v>
      </c>
      <c r="G147" s="1576"/>
      <c r="H147" s="1577"/>
      <c r="I147" s="776"/>
      <c r="J147" s="444"/>
      <c r="K147" s="445"/>
      <c r="L147" s="446">
        <f t="shared" si="7"/>
        <v>0</v>
      </c>
      <c r="M147" s="447"/>
      <c r="N147" s="447"/>
      <c r="O147" s="447"/>
      <c r="P147" s="447"/>
      <c r="Q147" s="456"/>
      <c r="R147" s="487"/>
      <c r="S147" s="518"/>
      <c r="T147" s="637"/>
      <c r="U147" s="1012"/>
      <c r="V147" s="1583"/>
      <c r="W147" s="1583"/>
      <c r="X147" s="1583"/>
      <c r="Y147" s="1584"/>
      <c r="AA147" s="1582"/>
      <c r="AB147" s="1582"/>
      <c r="AC147" s="1582"/>
      <c r="AD147" s="1582"/>
    </row>
    <row r="148" spans="1:30" ht="20" hidden="1" customHeight="1" thickBot="1">
      <c r="A148" s="1158"/>
      <c r="B148" s="1158"/>
      <c r="C148" s="1159"/>
      <c r="D148" s="1162"/>
      <c r="E148" s="1160"/>
      <c r="F148" s="1157">
        <v>110</v>
      </c>
      <c r="G148" s="1576"/>
      <c r="H148" s="1577"/>
      <c r="I148" s="776"/>
      <c r="J148" s="444"/>
      <c r="K148" s="445"/>
      <c r="L148" s="446">
        <f t="shared" si="7"/>
        <v>0</v>
      </c>
      <c r="M148" s="447"/>
      <c r="N148" s="447"/>
      <c r="O148" s="447"/>
      <c r="P148" s="447"/>
      <c r="Q148" s="456"/>
      <c r="R148" s="487"/>
      <c r="S148" s="518"/>
      <c r="T148" s="637"/>
      <c r="U148" s="1012"/>
      <c r="V148" s="1583"/>
      <c r="W148" s="1583"/>
      <c r="X148" s="1583"/>
      <c r="Y148" s="1584"/>
      <c r="AA148" s="1582"/>
      <c r="AB148" s="1582"/>
      <c r="AC148" s="1582"/>
      <c r="AD148" s="1582"/>
    </row>
    <row r="149" spans="1:30" ht="20" hidden="1" customHeight="1" thickBot="1">
      <c r="A149" s="1158"/>
      <c r="B149" s="1158"/>
      <c r="C149" s="1159"/>
      <c r="D149" s="1162"/>
      <c r="E149" s="1160"/>
      <c r="F149" s="1157">
        <v>111</v>
      </c>
      <c r="G149" s="1576"/>
      <c r="H149" s="1577"/>
      <c r="I149" s="776"/>
      <c r="J149" s="444"/>
      <c r="K149" s="445"/>
      <c r="L149" s="446">
        <f t="shared" si="7"/>
        <v>0</v>
      </c>
      <c r="M149" s="447"/>
      <c r="N149" s="447"/>
      <c r="O149" s="447"/>
      <c r="P149" s="447"/>
      <c r="Q149" s="456"/>
      <c r="R149" s="487"/>
      <c r="S149" s="518"/>
      <c r="T149" s="637"/>
      <c r="U149" s="1012"/>
      <c r="V149" s="1583"/>
      <c r="W149" s="1583"/>
      <c r="X149" s="1583"/>
      <c r="Y149" s="1584"/>
      <c r="AA149" s="1582"/>
      <c r="AB149" s="1582"/>
      <c r="AC149" s="1582"/>
      <c r="AD149" s="1582"/>
    </row>
    <row r="150" spans="1:30" ht="20" hidden="1" customHeight="1" thickBot="1">
      <c r="A150" s="1158"/>
      <c r="B150" s="1158"/>
      <c r="C150" s="1159"/>
      <c r="D150" s="1162"/>
      <c r="E150" s="1160"/>
      <c r="F150" s="1157">
        <v>112</v>
      </c>
      <c r="G150" s="1576"/>
      <c r="H150" s="1577"/>
      <c r="I150" s="776"/>
      <c r="J150" s="444"/>
      <c r="K150" s="445"/>
      <c r="L150" s="446">
        <f t="shared" si="7"/>
        <v>0</v>
      </c>
      <c r="M150" s="447"/>
      <c r="N150" s="447"/>
      <c r="O150" s="447"/>
      <c r="P150" s="447"/>
      <c r="Q150" s="456"/>
      <c r="R150" s="487"/>
      <c r="S150" s="518"/>
      <c r="T150" s="637"/>
      <c r="U150" s="1012"/>
      <c r="V150" s="1583"/>
      <c r="W150" s="1583"/>
      <c r="X150" s="1583"/>
      <c r="Y150" s="1584"/>
      <c r="AA150" s="1582"/>
      <c r="AB150" s="1582"/>
      <c r="AC150" s="1582"/>
      <c r="AD150" s="1582"/>
    </row>
    <row r="151" spans="1:30" ht="20" hidden="1" customHeight="1" thickBot="1">
      <c r="A151" s="1158"/>
      <c r="B151" s="1158"/>
      <c r="C151" s="1159"/>
      <c r="D151" s="1162"/>
      <c r="E151" s="1160"/>
      <c r="F151" s="1157">
        <v>113</v>
      </c>
      <c r="G151" s="1576"/>
      <c r="H151" s="1577"/>
      <c r="I151" s="776"/>
      <c r="J151" s="444"/>
      <c r="K151" s="445"/>
      <c r="L151" s="446">
        <f t="shared" si="7"/>
        <v>0</v>
      </c>
      <c r="M151" s="447"/>
      <c r="N151" s="447"/>
      <c r="O151" s="447"/>
      <c r="P151" s="447"/>
      <c r="Q151" s="456"/>
      <c r="R151" s="487"/>
      <c r="S151" s="518"/>
      <c r="T151" s="637"/>
      <c r="U151" s="1012"/>
      <c r="V151" s="1583"/>
      <c r="W151" s="1583"/>
      <c r="X151" s="1583"/>
      <c r="Y151" s="1584"/>
      <c r="AA151" s="1582"/>
      <c r="AB151" s="1582"/>
      <c r="AC151" s="1582"/>
      <c r="AD151" s="1582"/>
    </row>
    <row r="152" spans="1:30" ht="20" hidden="1" customHeight="1" thickBot="1">
      <c r="A152" s="1158"/>
      <c r="B152" s="1158"/>
      <c r="C152" s="1159"/>
      <c r="D152" s="1162"/>
      <c r="E152" s="1160"/>
      <c r="F152" s="1157">
        <v>114</v>
      </c>
      <c r="G152" s="1576"/>
      <c r="H152" s="1577"/>
      <c r="I152" s="776"/>
      <c r="J152" s="444"/>
      <c r="K152" s="445"/>
      <c r="L152" s="446">
        <f t="shared" si="7"/>
        <v>0</v>
      </c>
      <c r="M152" s="447"/>
      <c r="N152" s="447"/>
      <c r="O152" s="447"/>
      <c r="P152" s="447"/>
      <c r="Q152" s="456"/>
      <c r="R152" s="487"/>
      <c r="S152" s="518"/>
      <c r="T152" s="637"/>
      <c r="U152" s="1012"/>
      <c r="V152" s="1583"/>
      <c r="W152" s="1583"/>
      <c r="X152" s="1583"/>
      <c r="Y152" s="1584"/>
      <c r="AA152" s="1582"/>
      <c r="AB152" s="1582"/>
      <c r="AC152" s="1582"/>
      <c r="AD152" s="1582"/>
    </row>
    <row r="153" spans="1:30" ht="20" hidden="1" customHeight="1" thickBot="1">
      <c r="A153" s="1158"/>
      <c r="B153" s="1158"/>
      <c r="C153" s="1159"/>
      <c r="D153" s="1162"/>
      <c r="E153" s="1160"/>
      <c r="F153" s="1157">
        <v>115</v>
      </c>
      <c r="G153" s="1576"/>
      <c r="H153" s="1577"/>
      <c r="I153" s="776"/>
      <c r="J153" s="444"/>
      <c r="K153" s="445"/>
      <c r="L153" s="446">
        <f t="shared" si="7"/>
        <v>0</v>
      </c>
      <c r="M153" s="447"/>
      <c r="N153" s="447"/>
      <c r="O153" s="447"/>
      <c r="P153" s="447"/>
      <c r="Q153" s="456"/>
      <c r="R153" s="487"/>
      <c r="S153" s="518"/>
      <c r="T153" s="637"/>
      <c r="U153" s="1012"/>
      <c r="V153" s="1583"/>
      <c r="W153" s="1583"/>
      <c r="X153" s="1583"/>
      <c r="Y153" s="1584"/>
      <c r="AA153" s="1582"/>
      <c r="AB153" s="1582"/>
      <c r="AC153" s="1582"/>
      <c r="AD153" s="1582"/>
    </row>
    <row r="154" spans="1:30" ht="20" hidden="1" customHeight="1" thickBot="1">
      <c r="A154" s="1158"/>
      <c r="B154" s="1158"/>
      <c r="C154" s="1159"/>
      <c r="D154" s="1162"/>
      <c r="E154" s="1160"/>
      <c r="F154" s="1157">
        <v>116</v>
      </c>
      <c r="G154" s="1576"/>
      <c r="H154" s="1577"/>
      <c r="I154" s="776"/>
      <c r="J154" s="444"/>
      <c r="K154" s="445"/>
      <c r="L154" s="446">
        <f t="shared" si="7"/>
        <v>0</v>
      </c>
      <c r="M154" s="447"/>
      <c r="N154" s="447"/>
      <c r="O154" s="447"/>
      <c r="P154" s="447"/>
      <c r="Q154" s="456"/>
      <c r="R154" s="487"/>
      <c r="S154" s="518"/>
      <c r="T154" s="637"/>
      <c r="U154" s="1012"/>
      <c r="V154" s="1583"/>
      <c r="W154" s="1583"/>
      <c r="X154" s="1583"/>
      <c r="Y154" s="1584"/>
      <c r="AA154" s="1582"/>
      <c r="AB154" s="1582"/>
      <c r="AC154" s="1582"/>
      <c r="AD154" s="1582"/>
    </row>
    <row r="155" spans="1:30" ht="20" hidden="1" customHeight="1" thickBot="1">
      <c r="A155" s="1158"/>
      <c r="B155" s="1158"/>
      <c r="C155" s="1159"/>
      <c r="D155" s="1162"/>
      <c r="E155" s="1160"/>
      <c r="F155" s="1157">
        <v>117</v>
      </c>
      <c r="G155" s="1576"/>
      <c r="H155" s="1577"/>
      <c r="I155" s="776"/>
      <c r="J155" s="444"/>
      <c r="K155" s="445"/>
      <c r="L155" s="446">
        <f t="shared" si="7"/>
        <v>0</v>
      </c>
      <c r="M155" s="447"/>
      <c r="N155" s="447"/>
      <c r="O155" s="447"/>
      <c r="P155" s="447"/>
      <c r="Q155" s="456"/>
      <c r="R155" s="487"/>
      <c r="S155" s="518"/>
      <c r="T155" s="637"/>
      <c r="U155" s="1012"/>
      <c r="V155" s="1583"/>
      <c r="W155" s="1583"/>
      <c r="X155" s="1583"/>
      <c r="Y155" s="1584"/>
      <c r="AA155" s="1582"/>
      <c r="AB155" s="1582"/>
      <c r="AC155" s="1582"/>
      <c r="AD155" s="1582"/>
    </row>
    <row r="156" spans="1:30" ht="20" hidden="1" customHeight="1" thickBot="1">
      <c r="A156" s="1158"/>
      <c r="B156" s="1158"/>
      <c r="C156" s="1159"/>
      <c r="D156" s="1162"/>
      <c r="E156" s="1160"/>
      <c r="F156" s="1157">
        <v>118</v>
      </c>
      <c r="G156" s="1576"/>
      <c r="H156" s="1577"/>
      <c r="I156" s="776"/>
      <c r="J156" s="444"/>
      <c r="K156" s="445"/>
      <c r="L156" s="446">
        <f t="shared" si="7"/>
        <v>0</v>
      </c>
      <c r="M156" s="447"/>
      <c r="N156" s="447"/>
      <c r="O156" s="447"/>
      <c r="P156" s="447"/>
      <c r="Q156" s="456"/>
      <c r="R156" s="487"/>
      <c r="S156" s="518"/>
      <c r="T156" s="637"/>
      <c r="U156" s="1012"/>
      <c r="V156" s="1583"/>
      <c r="W156" s="1583"/>
      <c r="X156" s="1583"/>
      <c r="Y156" s="1584"/>
      <c r="AA156" s="1582"/>
      <c r="AB156" s="1582"/>
      <c r="AC156" s="1582"/>
      <c r="AD156" s="1582"/>
    </row>
    <row r="157" spans="1:30" ht="20" hidden="1" customHeight="1" thickBot="1">
      <c r="A157" s="1158"/>
      <c r="B157" s="1158"/>
      <c r="C157" s="1159"/>
      <c r="D157" s="1162"/>
      <c r="E157" s="1160"/>
      <c r="F157" s="1157">
        <v>119</v>
      </c>
      <c r="G157" s="1576"/>
      <c r="H157" s="1577"/>
      <c r="I157" s="776"/>
      <c r="J157" s="444"/>
      <c r="K157" s="445"/>
      <c r="L157" s="446">
        <f t="shared" si="7"/>
        <v>0</v>
      </c>
      <c r="M157" s="447"/>
      <c r="N157" s="447"/>
      <c r="O157" s="447"/>
      <c r="P157" s="447"/>
      <c r="Q157" s="456"/>
      <c r="R157" s="487"/>
      <c r="S157" s="518"/>
      <c r="T157" s="637"/>
      <c r="U157" s="1012"/>
      <c r="V157" s="1583"/>
      <c r="W157" s="1583"/>
      <c r="X157" s="1583"/>
      <c r="Y157" s="1584"/>
      <c r="AA157" s="1582"/>
      <c r="AB157" s="1582"/>
      <c r="AC157" s="1582"/>
      <c r="AD157" s="1582"/>
    </row>
    <row r="158" spans="1:30" ht="20" hidden="1" customHeight="1" thickBot="1">
      <c r="A158" s="1158"/>
      <c r="B158" s="1158"/>
      <c r="C158" s="1159"/>
      <c r="D158" s="1162"/>
      <c r="E158" s="1160"/>
      <c r="F158" s="1157">
        <v>120</v>
      </c>
      <c r="G158" s="1576"/>
      <c r="H158" s="1577"/>
      <c r="I158" s="776"/>
      <c r="J158" s="444"/>
      <c r="K158" s="445"/>
      <c r="L158" s="446">
        <f t="shared" si="7"/>
        <v>0</v>
      </c>
      <c r="M158" s="447"/>
      <c r="N158" s="447"/>
      <c r="O158" s="447"/>
      <c r="P158" s="447"/>
      <c r="Q158" s="456"/>
      <c r="R158" s="487"/>
      <c r="S158" s="518"/>
      <c r="T158" s="637"/>
      <c r="U158" s="1012"/>
      <c r="V158" s="1583"/>
      <c r="W158" s="1583"/>
      <c r="X158" s="1583"/>
      <c r="Y158" s="1584"/>
      <c r="AA158" s="1582"/>
      <c r="AB158" s="1582"/>
      <c r="AC158" s="1582"/>
      <c r="AD158" s="1582"/>
    </row>
    <row r="159" spans="1:30" ht="20" hidden="1" customHeight="1" thickBot="1">
      <c r="A159" s="1158"/>
      <c r="B159" s="1158"/>
      <c r="C159" s="1159"/>
      <c r="D159" s="1162"/>
      <c r="E159" s="1160"/>
      <c r="F159" s="1157">
        <v>121</v>
      </c>
      <c r="G159" s="1576"/>
      <c r="H159" s="1577"/>
      <c r="I159" s="776"/>
      <c r="J159" s="444"/>
      <c r="K159" s="445"/>
      <c r="L159" s="446">
        <f t="shared" si="7"/>
        <v>0</v>
      </c>
      <c r="M159" s="447"/>
      <c r="N159" s="447"/>
      <c r="O159" s="447"/>
      <c r="P159" s="447"/>
      <c r="Q159" s="456"/>
      <c r="R159" s="487"/>
      <c r="S159" s="518"/>
      <c r="T159" s="637"/>
      <c r="U159" s="1012"/>
      <c r="V159" s="1583"/>
      <c r="W159" s="1583"/>
      <c r="X159" s="1583"/>
      <c r="Y159" s="1584"/>
      <c r="AA159" s="1582"/>
      <c r="AB159" s="1582"/>
      <c r="AC159" s="1582"/>
      <c r="AD159" s="1582"/>
    </row>
    <row r="160" spans="1:30" ht="20" hidden="1" customHeight="1" thickBot="1">
      <c r="A160" s="1158"/>
      <c r="B160" s="1158"/>
      <c r="C160" s="1159"/>
      <c r="D160" s="1162"/>
      <c r="E160" s="1160"/>
      <c r="F160" s="1157">
        <v>122</v>
      </c>
      <c r="G160" s="1576"/>
      <c r="H160" s="1577"/>
      <c r="I160" s="776"/>
      <c r="J160" s="444"/>
      <c r="K160" s="445"/>
      <c r="L160" s="446">
        <f t="shared" si="7"/>
        <v>0</v>
      </c>
      <c r="M160" s="447"/>
      <c r="N160" s="447"/>
      <c r="O160" s="447"/>
      <c r="P160" s="447"/>
      <c r="Q160" s="456"/>
      <c r="R160" s="487"/>
      <c r="S160" s="518"/>
      <c r="T160" s="637"/>
      <c r="U160" s="1012"/>
      <c r="V160" s="1583"/>
      <c r="W160" s="1583"/>
      <c r="X160" s="1583"/>
      <c r="Y160" s="1584"/>
      <c r="AA160" s="1582"/>
      <c r="AB160" s="1582"/>
      <c r="AC160" s="1582"/>
      <c r="AD160" s="1582"/>
    </row>
    <row r="161" spans="1:30" ht="20" hidden="1" customHeight="1" thickBot="1">
      <c r="A161" s="1158"/>
      <c r="B161" s="1158"/>
      <c r="C161" s="1159"/>
      <c r="D161" s="1162"/>
      <c r="E161" s="1160"/>
      <c r="F161" s="1157">
        <v>123</v>
      </c>
      <c r="G161" s="1576"/>
      <c r="H161" s="1577"/>
      <c r="I161" s="776"/>
      <c r="J161" s="444"/>
      <c r="K161" s="445"/>
      <c r="L161" s="446">
        <f t="shared" si="7"/>
        <v>0</v>
      </c>
      <c r="M161" s="447"/>
      <c r="N161" s="447"/>
      <c r="O161" s="447"/>
      <c r="P161" s="447"/>
      <c r="Q161" s="456"/>
      <c r="R161" s="487"/>
      <c r="S161" s="518"/>
      <c r="T161" s="637"/>
      <c r="U161" s="1012"/>
      <c r="V161" s="1583"/>
      <c r="W161" s="1583"/>
      <c r="X161" s="1583"/>
      <c r="Y161" s="1584"/>
      <c r="AA161" s="1582"/>
      <c r="AB161" s="1582"/>
      <c r="AC161" s="1582"/>
      <c r="AD161" s="1582"/>
    </row>
    <row r="162" spans="1:30" ht="20" hidden="1" customHeight="1" thickBot="1">
      <c r="A162" s="1158"/>
      <c r="B162" s="1158"/>
      <c r="C162" s="1159"/>
      <c r="D162" s="1162"/>
      <c r="E162" s="1160"/>
      <c r="F162" s="1157">
        <v>124</v>
      </c>
      <c r="G162" s="1576"/>
      <c r="H162" s="1577"/>
      <c r="I162" s="776"/>
      <c r="J162" s="444"/>
      <c r="K162" s="445"/>
      <c r="L162" s="446">
        <f t="shared" si="7"/>
        <v>0</v>
      </c>
      <c r="M162" s="447"/>
      <c r="N162" s="447"/>
      <c r="O162" s="447"/>
      <c r="P162" s="447"/>
      <c r="Q162" s="456"/>
      <c r="R162" s="487"/>
      <c r="S162" s="518"/>
      <c r="T162" s="637"/>
      <c r="U162" s="1012"/>
      <c r="V162" s="1583"/>
      <c r="W162" s="1583"/>
      <c r="X162" s="1583"/>
      <c r="Y162" s="1584"/>
      <c r="AA162" s="1582"/>
      <c r="AB162" s="1582"/>
      <c r="AC162" s="1582"/>
      <c r="AD162" s="1582"/>
    </row>
    <row r="163" spans="1:30" ht="20" hidden="1" customHeight="1" thickBot="1">
      <c r="A163" s="1158"/>
      <c r="B163" s="1158"/>
      <c r="C163" s="1159"/>
      <c r="D163" s="1162"/>
      <c r="E163" s="1160"/>
      <c r="F163" s="1157">
        <v>125</v>
      </c>
      <c r="G163" s="1576"/>
      <c r="H163" s="1577"/>
      <c r="I163" s="776"/>
      <c r="J163" s="444"/>
      <c r="K163" s="445"/>
      <c r="L163" s="446">
        <f t="shared" si="7"/>
        <v>0</v>
      </c>
      <c r="M163" s="447"/>
      <c r="N163" s="447"/>
      <c r="O163" s="447"/>
      <c r="P163" s="447"/>
      <c r="Q163" s="456"/>
      <c r="R163" s="487"/>
      <c r="S163" s="518"/>
      <c r="T163" s="637"/>
      <c r="U163" s="1012"/>
      <c r="V163" s="1583"/>
      <c r="W163" s="1583"/>
      <c r="X163" s="1583"/>
      <c r="Y163" s="1584"/>
      <c r="AA163" s="1582"/>
      <c r="AB163" s="1582"/>
      <c r="AC163" s="1582"/>
      <c r="AD163" s="1582"/>
    </row>
    <row r="164" spans="1:30" ht="20" hidden="1" customHeight="1" thickBot="1">
      <c r="A164" s="1158"/>
      <c r="B164" s="1158"/>
      <c r="C164" s="1159"/>
      <c r="D164" s="1162"/>
      <c r="E164" s="1160"/>
      <c r="F164" s="1157">
        <v>126</v>
      </c>
      <c r="G164" s="1576"/>
      <c r="H164" s="1577"/>
      <c r="I164" s="776"/>
      <c r="J164" s="444"/>
      <c r="K164" s="445"/>
      <c r="L164" s="446">
        <f t="shared" si="7"/>
        <v>0</v>
      </c>
      <c r="M164" s="447"/>
      <c r="N164" s="447"/>
      <c r="O164" s="447"/>
      <c r="P164" s="447"/>
      <c r="Q164" s="456"/>
      <c r="R164" s="487"/>
      <c r="S164" s="518"/>
      <c r="T164" s="637"/>
      <c r="U164" s="1012"/>
      <c r="V164" s="1583"/>
      <c r="W164" s="1583"/>
      <c r="X164" s="1583"/>
      <c r="Y164" s="1584"/>
      <c r="AA164" s="1582"/>
      <c r="AB164" s="1582"/>
      <c r="AC164" s="1582"/>
      <c r="AD164" s="1582"/>
    </row>
    <row r="165" spans="1:30" ht="20" hidden="1" customHeight="1" thickBot="1">
      <c r="A165" s="1158"/>
      <c r="B165" s="1158"/>
      <c r="C165" s="1159"/>
      <c r="D165" s="1162"/>
      <c r="E165" s="1160"/>
      <c r="F165" s="1157">
        <v>127</v>
      </c>
      <c r="G165" s="1576"/>
      <c r="H165" s="1577"/>
      <c r="I165" s="776"/>
      <c r="J165" s="444"/>
      <c r="K165" s="445"/>
      <c r="L165" s="446">
        <f t="shared" si="7"/>
        <v>0</v>
      </c>
      <c r="M165" s="447"/>
      <c r="N165" s="447"/>
      <c r="O165" s="447"/>
      <c r="P165" s="447"/>
      <c r="Q165" s="456"/>
      <c r="R165" s="487"/>
      <c r="S165" s="518"/>
      <c r="T165" s="637"/>
      <c r="U165" s="1012"/>
      <c r="V165" s="1583"/>
      <c r="W165" s="1583"/>
      <c r="X165" s="1583"/>
      <c r="Y165" s="1584"/>
      <c r="AA165" s="1582"/>
      <c r="AB165" s="1582"/>
      <c r="AC165" s="1582"/>
      <c r="AD165" s="1582"/>
    </row>
    <row r="166" spans="1:30" ht="20" hidden="1" customHeight="1" thickBot="1">
      <c r="A166" s="1158"/>
      <c r="B166" s="1158"/>
      <c r="C166" s="1159"/>
      <c r="D166" s="1162"/>
      <c r="E166" s="1160"/>
      <c r="F166" s="1157">
        <v>128</v>
      </c>
      <c r="G166" s="1576"/>
      <c r="H166" s="1577"/>
      <c r="I166" s="776"/>
      <c r="J166" s="444"/>
      <c r="K166" s="445"/>
      <c r="L166" s="446">
        <f t="shared" si="7"/>
        <v>0</v>
      </c>
      <c r="M166" s="447"/>
      <c r="N166" s="447"/>
      <c r="O166" s="447"/>
      <c r="P166" s="447"/>
      <c r="Q166" s="456"/>
      <c r="R166" s="487"/>
      <c r="S166" s="518"/>
      <c r="T166" s="637"/>
      <c r="U166" s="1012"/>
      <c r="V166" s="1583"/>
      <c r="W166" s="1583"/>
      <c r="X166" s="1583"/>
      <c r="Y166" s="1584"/>
      <c r="AA166" s="1582"/>
      <c r="AB166" s="1582"/>
      <c r="AC166" s="1582"/>
      <c r="AD166" s="1582"/>
    </row>
    <row r="167" spans="1:30" ht="20" hidden="1" customHeight="1" thickBot="1">
      <c r="A167" s="1158"/>
      <c r="B167" s="1158"/>
      <c r="C167" s="1159"/>
      <c r="D167" s="1162"/>
      <c r="E167" s="1160"/>
      <c r="F167" s="1157">
        <v>129</v>
      </c>
      <c r="G167" s="1576"/>
      <c r="H167" s="1577"/>
      <c r="I167" s="776"/>
      <c r="J167" s="444"/>
      <c r="K167" s="445"/>
      <c r="L167" s="446">
        <f t="shared" si="7"/>
        <v>0</v>
      </c>
      <c r="M167" s="447"/>
      <c r="N167" s="447"/>
      <c r="O167" s="447"/>
      <c r="P167" s="447"/>
      <c r="Q167" s="456"/>
      <c r="R167" s="487"/>
      <c r="S167" s="518"/>
      <c r="T167" s="637"/>
      <c r="U167" s="1012"/>
      <c r="V167" s="1583"/>
      <c r="W167" s="1583"/>
      <c r="X167" s="1583"/>
      <c r="Y167" s="1584"/>
      <c r="AA167" s="1582"/>
      <c r="AB167" s="1582"/>
      <c r="AC167" s="1582"/>
      <c r="AD167" s="1582"/>
    </row>
    <row r="168" spans="1:30" ht="20" hidden="1" customHeight="1" thickBot="1">
      <c r="A168" s="1158"/>
      <c r="B168" s="1158"/>
      <c r="C168" s="1159"/>
      <c r="D168" s="1162"/>
      <c r="E168" s="1160"/>
      <c r="F168" s="1157">
        <v>130</v>
      </c>
      <c r="G168" s="1576"/>
      <c r="H168" s="1577"/>
      <c r="I168" s="776"/>
      <c r="J168" s="444"/>
      <c r="K168" s="445"/>
      <c r="L168" s="446">
        <f t="shared" si="7"/>
        <v>0</v>
      </c>
      <c r="M168" s="447"/>
      <c r="N168" s="447"/>
      <c r="O168" s="447"/>
      <c r="P168" s="447"/>
      <c r="Q168" s="456"/>
      <c r="R168" s="487"/>
      <c r="S168" s="518"/>
      <c r="T168" s="637"/>
      <c r="U168" s="1012"/>
      <c r="V168" s="1583"/>
      <c r="W168" s="1583"/>
      <c r="X168" s="1583"/>
      <c r="Y168" s="1584"/>
      <c r="AA168" s="1582"/>
      <c r="AB168" s="1582"/>
      <c r="AC168" s="1582"/>
      <c r="AD168" s="1582"/>
    </row>
    <row r="169" spans="1:30" ht="20" hidden="1" customHeight="1" thickBot="1">
      <c r="A169" s="1158"/>
      <c r="B169" s="1158"/>
      <c r="C169" s="1159"/>
      <c r="D169" s="1162"/>
      <c r="E169" s="1160"/>
      <c r="F169" s="1157">
        <v>131</v>
      </c>
      <c r="G169" s="1576"/>
      <c r="H169" s="1577"/>
      <c r="I169" s="776"/>
      <c r="J169" s="444"/>
      <c r="K169" s="445"/>
      <c r="L169" s="446">
        <f t="shared" ref="L169:L232" si="8">J169*K169</f>
        <v>0</v>
      </c>
      <c r="M169" s="447"/>
      <c r="N169" s="447"/>
      <c r="O169" s="447"/>
      <c r="P169" s="447"/>
      <c r="Q169" s="456"/>
      <c r="R169" s="487"/>
      <c r="S169" s="518"/>
      <c r="T169" s="637"/>
      <c r="U169" s="1012"/>
      <c r="V169" s="1583"/>
      <c r="W169" s="1583"/>
      <c r="X169" s="1583"/>
      <c r="Y169" s="1584"/>
      <c r="AA169" s="1582"/>
      <c r="AB169" s="1582"/>
      <c r="AC169" s="1582"/>
      <c r="AD169" s="1582"/>
    </row>
    <row r="170" spans="1:30" ht="20" hidden="1" customHeight="1" thickBot="1">
      <c r="A170" s="1158"/>
      <c r="B170" s="1158"/>
      <c r="C170" s="1159"/>
      <c r="D170" s="1162"/>
      <c r="E170" s="1160"/>
      <c r="F170" s="1157">
        <v>132</v>
      </c>
      <c r="G170" s="1576"/>
      <c r="H170" s="1577"/>
      <c r="I170" s="776"/>
      <c r="J170" s="444"/>
      <c r="K170" s="445"/>
      <c r="L170" s="446">
        <f t="shared" si="8"/>
        <v>0</v>
      </c>
      <c r="M170" s="447"/>
      <c r="N170" s="447"/>
      <c r="O170" s="447"/>
      <c r="P170" s="447"/>
      <c r="Q170" s="456"/>
      <c r="R170" s="487"/>
      <c r="S170" s="518"/>
      <c r="T170" s="637"/>
      <c r="U170" s="1012"/>
      <c r="V170" s="1583"/>
      <c r="W170" s="1583"/>
      <c r="X170" s="1583"/>
      <c r="Y170" s="1584"/>
      <c r="AA170" s="1582"/>
      <c r="AB170" s="1582"/>
      <c r="AC170" s="1582"/>
      <c r="AD170" s="1582"/>
    </row>
    <row r="171" spans="1:30" ht="20" hidden="1" customHeight="1" thickBot="1">
      <c r="A171" s="1158"/>
      <c r="B171" s="1158"/>
      <c r="C171" s="1159"/>
      <c r="D171" s="1162"/>
      <c r="E171" s="1160"/>
      <c r="F171" s="1157">
        <v>133</v>
      </c>
      <c r="G171" s="1576"/>
      <c r="H171" s="1577"/>
      <c r="I171" s="776"/>
      <c r="J171" s="444"/>
      <c r="K171" s="445"/>
      <c r="L171" s="446">
        <f t="shared" si="8"/>
        <v>0</v>
      </c>
      <c r="M171" s="447"/>
      <c r="N171" s="447"/>
      <c r="O171" s="447"/>
      <c r="P171" s="447"/>
      <c r="Q171" s="456"/>
      <c r="R171" s="487"/>
      <c r="S171" s="518"/>
      <c r="T171" s="637"/>
      <c r="U171" s="1012"/>
      <c r="V171" s="1583"/>
      <c r="W171" s="1583"/>
      <c r="X171" s="1583"/>
      <c r="Y171" s="1584"/>
      <c r="AA171" s="1582"/>
      <c r="AB171" s="1582"/>
      <c r="AC171" s="1582"/>
      <c r="AD171" s="1582"/>
    </row>
    <row r="172" spans="1:30" ht="20" hidden="1" customHeight="1" thickBot="1">
      <c r="A172" s="1158"/>
      <c r="B172" s="1158"/>
      <c r="C172" s="1159"/>
      <c r="D172" s="1162"/>
      <c r="E172" s="1160"/>
      <c r="F172" s="1157">
        <v>134</v>
      </c>
      <c r="G172" s="1576"/>
      <c r="H172" s="1577"/>
      <c r="I172" s="776"/>
      <c r="J172" s="444"/>
      <c r="K172" s="445"/>
      <c r="L172" s="446">
        <f t="shared" si="8"/>
        <v>0</v>
      </c>
      <c r="M172" s="447"/>
      <c r="N172" s="447"/>
      <c r="O172" s="447"/>
      <c r="P172" s="447"/>
      <c r="Q172" s="456"/>
      <c r="R172" s="487"/>
      <c r="S172" s="518"/>
      <c r="T172" s="637"/>
      <c r="U172" s="1012"/>
      <c r="V172" s="1583"/>
      <c r="W172" s="1583"/>
      <c r="X172" s="1583"/>
      <c r="Y172" s="1584"/>
      <c r="AA172" s="1582"/>
      <c r="AB172" s="1582"/>
      <c r="AC172" s="1582"/>
      <c r="AD172" s="1582"/>
    </row>
    <row r="173" spans="1:30" ht="20" hidden="1" customHeight="1" thickBot="1">
      <c r="A173" s="1158"/>
      <c r="B173" s="1158"/>
      <c r="C173" s="1159"/>
      <c r="D173" s="1162"/>
      <c r="E173" s="1160"/>
      <c r="F173" s="1157">
        <v>135</v>
      </c>
      <c r="G173" s="1576"/>
      <c r="H173" s="1577"/>
      <c r="I173" s="776"/>
      <c r="J173" s="444"/>
      <c r="K173" s="445"/>
      <c r="L173" s="446">
        <f t="shared" si="8"/>
        <v>0</v>
      </c>
      <c r="M173" s="447"/>
      <c r="N173" s="447"/>
      <c r="O173" s="447"/>
      <c r="P173" s="447"/>
      <c r="Q173" s="456"/>
      <c r="R173" s="487"/>
      <c r="S173" s="518"/>
      <c r="T173" s="637"/>
      <c r="U173" s="1012"/>
      <c r="V173" s="1583"/>
      <c r="W173" s="1583"/>
      <c r="X173" s="1583"/>
      <c r="Y173" s="1584"/>
      <c r="AA173" s="1582"/>
      <c r="AB173" s="1582"/>
      <c r="AC173" s="1582"/>
      <c r="AD173" s="1582"/>
    </row>
    <row r="174" spans="1:30" ht="20" hidden="1" customHeight="1" thickBot="1">
      <c r="A174" s="1158"/>
      <c r="B174" s="1158"/>
      <c r="C174" s="1159"/>
      <c r="D174" s="1162"/>
      <c r="E174" s="1160"/>
      <c r="F174" s="1157">
        <v>136</v>
      </c>
      <c r="G174" s="1576"/>
      <c r="H174" s="1577"/>
      <c r="I174" s="776"/>
      <c r="J174" s="444"/>
      <c r="K174" s="445"/>
      <c r="L174" s="446">
        <f t="shared" si="8"/>
        <v>0</v>
      </c>
      <c r="M174" s="447"/>
      <c r="N174" s="447"/>
      <c r="O174" s="447"/>
      <c r="P174" s="447"/>
      <c r="Q174" s="456"/>
      <c r="R174" s="487"/>
      <c r="S174" s="518"/>
      <c r="T174" s="637"/>
      <c r="U174" s="1012"/>
      <c r="V174" s="1583"/>
      <c r="W174" s="1583"/>
      <c r="X174" s="1583"/>
      <c r="Y174" s="1584"/>
      <c r="AA174" s="1582"/>
      <c r="AB174" s="1582"/>
      <c r="AC174" s="1582"/>
      <c r="AD174" s="1582"/>
    </row>
    <row r="175" spans="1:30" ht="20" hidden="1" customHeight="1" thickBot="1">
      <c r="A175" s="1158"/>
      <c r="B175" s="1158"/>
      <c r="C175" s="1159"/>
      <c r="D175" s="1162"/>
      <c r="E175" s="1160"/>
      <c r="F175" s="1157">
        <v>137</v>
      </c>
      <c r="G175" s="1576"/>
      <c r="H175" s="1577"/>
      <c r="I175" s="776"/>
      <c r="J175" s="444"/>
      <c r="K175" s="445"/>
      <c r="L175" s="446">
        <f t="shared" si="8"/>
        <v>0</v>
      </c>
      <c r="M175" s="447"/>
      <c r="N175" s="447"/>
      <c r="O175" s="447"/>
      <c r="P175" s="447"/>
      <c r="Q175" s="456"/>
      <c r="R175" s="487"/>
      <c r="S175" s="518"/>
      <c r="T175" s="637"/>
      <c r="U175" s="1012"/>
      <c r="V175" s="1583"/>
      <c r="W175" s="1583"/>
      <c r="X175" s="1583"/>
      <c r="Y175" s="1584"/>
      <c r="AA175" s="1582"/>
      <c r="AB175" s="1582"/>
      <c r="AC175" s="1582"/>
      <c r="AD175" s="1582"/>
    </row>
    <row r="176" spans="1:30" ht="20" hidden="1" customHeight="1" thickBot="1">
      <c r="A176" s="1158"/>
      <c r="B176" s="1158"/>
      <c r="C176" s="1159"/>
      <c r="D176" s="1162"/>
      <c r="E176" s="1160"/>
      <c r="F176" s="1157">
        <v>138</v>
      </c>
      <c r="G176" s="1576"/>
      <c r="H176" s="1577"/>
      <c r="I176" s="776"/>
      <c r="J176" s="444"/>
      <c r="K176" s="445"/>
      <c r="L176" s="446">
        <f t="shared" si="8"/>
        <v>0</v>
      </c>
      <c r="M176" s="447"/>
      <c r="N176" s="447"/>
      <c r="O176" s="447"/>
      <c r="P176" s="447"/>
      <c r="Q176" s="456"/>
      <c r="R176" s="487"/>
      <c r="S176" s="518"/>
      <c r="T176" s="637"/>
      <c r="U176" s="1012"/>
      <c r="V176" s="1583"/>
      <c r="W176" s="1583"/>
      <c r="X176" s="1583"/>
      <c r="Y176" s="1584"/>
      <c r="AA176" s="1582"/>
      <c r="AB176" s="1582"/>
      <c r="AC176" s="1582"/>
      <c r="AD176" s="1582"/>
    </row>
    <row r="177" spans="1:30" ht="20" hidden="1" customHeight="1" thickBot="1">
      <c r="A177" s="1158"/>
      <c r="B177" s="1158"/>
      <c r="C177" s="1159"/>
      <c r="D177" s="1162"/>
      <c r="E177" s="1160"/>
      <c r="F177" s="1157">
        <v>139</v>
      </c>
      <c r="G177" s="1576"/>
      <c r="H177" s="1577"/>
      <c r="I177" s="776"/>
      <c r="J177" s="444"/>
      <c r="K177" s="445"/>
      <c r="L177" s="446">
        <f t="shared" si="8"/>
        <v>0</v>
      </c>
      <c r="M177" s="447"/>
      <c r="N177" s="447"/>
      <c r="O177" s="447"/>
      <c r="P177" s="447"/>
      <c r="Q177" s="456"/>
      <c r="R177" s="487"/>
      <c r="S177" s="518"/>
      <c r="T177" s="637"/>
      <c r="U177" s="1012"/>
      <c r="V177" s="1583"/>
      <c r="W177" s="1583"/>
      <c r="X177" s="1583"/>
      <c r="Y177" s="1584"/>
      <c r="AA177" s="1582"/>
      <c r="AB177" s="1582"/>
      <c r="AC177" s="1582"/>
      <c r="AD177" s="1582"/>
    </row>
    <row r="178" spans="1:30" ht="20" hidden="1" customHeight="1" thickBot="1">
      <c r="A178" s="1158"/>
      <c r="B178" s="1158"/>
      <c r="C178" s="1159"/>
      <c r="D178" s="1162"/>
      <c r="E178" s="1160"/>
      <c r="F178" s="1157">
        <v>140</v>
      </c>
      <c r="G178" s="1576"/>
      <c r="H178" s="1577"/>
      <c r="I178" s="776"/>
      <c r="J178" s="444"/>
      <c r="K178" s="445"/>
      <c r="L178" s="446">
        <f t="shared" si="8"/>
        <v>0</v>
      </c>
      <c r="M178" s="447"/>
      <c r="N178" s="447"/>
      <c r="O178" s="447"/>
      <c r="P178" s="447"/>
      <c r="Q178" s="456"/>
      <c r="R178" s="487"/>
      <c r="S178" s="518"/>
      <c r="T178" s="637"/>
      <c r="U178" s="1012"/>
      <c r="V178" s="1583"/>
      <c r="W178" s="1583"/>
      <c r="X178" s="1583"/>
      <c r="Y178" s="1584"/>
      <c r="AA178" s="1582"/>
      <c r="AB178" s="1582"/>
      <c r="AC178" s="1582"/>
      <c r="AD178" s="1582"/>
    </row>
    <row r="179" spans="1:30" ht="20" hidden="1" customHeight="1" thickBot="1">
      <c r="A179" s="1158"/>
      <c r="B179" s="1158"/>
      <c r="C179" s="1159"/>
      <c r="D179" s="1162"/>
      <c r="E179" s="1160"/>
      <c r="F179" s="1157">
        <v>141</v>
      </c>
      <c r="G179" s="1576"/>
      <c r="H179" s="1577"/>
      <c r="I179" s="776"/>
      <c r="J179" s="444"/>
      <c r="K179" s="445"/>
      <c r="L179" s="446">
        <f t="shared" si="8"/>
        <v>0</v>
      </c>
      <c r="M179" s="447"/>
      <c r="N179" s="447"/>
      <c r="O179" s="447"/>
      <c r="P179" s="447"/>
      <c r="Q179" s="456"/>
      <c r="R179" s="487"/>
      <c r="S179" s="518"/>
      <c r="T179" s="637"/>
      <c r="U179" s="1012"/>
      <c r="V179" s="1583"/>
      <c r="W179" s="1583"/>
      <c r="X179" s="1583"/>
      <c r="Y179" s="1584"/>
      <c r="AA179" s="1582"/>
      <c r="AB179" s="1582"/>
      <c r="AC179" s="1582"/>
      <c r="AD179" s="1582"/>
    </row>
    <row r="180" spans="1:30" ht="20" hidden="1" customHeight="1" thickBot="1">
      <c r="A180" s="1158"/>
      <c r="B180" s="1158"/>
      <c r="C180" s="1159"/>
      <c r="D180" s="1162"/>
      <c r="E180" s="1160"/>
      <c r="F180" s="1157">
        <v>142</v>
      </c>
      <c r="G180" s="1576"/>
      <c r="H180" s="1577"/>
      <c r="I180" s="776"/>
      <c r="J180" s="444"/>
      <c r="K180" s="445"/>
      <c r="L180" s="446">
        <f t="shared" si="8"/>
        <v>0</v>
      </c>
      <c r="M180" s="447"/>
      <c r="N180" s="447"/>
      <c r="O180" s="447"/>
      <c r="P180" s="447"/>
      <c r="Q180" s="456"/>
      <c r="R180" s="487"/>
      <c r="S180" s="518"/>
      <c r="T180" s="637"/>
      <c r="U180" s="1012"/>
      <c r="V180" s="1583"/>
      <c r="W180" s="1583"/>
      <c r="X180" s="1583"/>
      <c r="Y180" s="1584"/>
      <c r="AA180" s="1582"/>
      <c r="AB180" s="1582"/>
      <c r="AC180" s="1582"/>
      <c r="AD180" s="1582"/>
    </row>
    <row r="181" spans="1:30" ht="20" hidden="1" customHeight="1" thickBot="1">
      <c r="A181" s="1158"/>
      <c r="B181" s="1158"/>
      <c r="C181" s="1159"/>
      <c r="D181" s="1162"/>
      <c r="E181" s="1160"/>
      <c r="F181" s="1157">
        <v>143</v>
      </c>
      <c r="G181" s="1576"/>
      <c r="H181" s="1577"/>
      <c r="I181" s="776"/>
      <c r="J181" s="444"/>
      <c r="K181" s="445"/>
      <c r="L181" s="446">
        <f t="shared" si="8"/>
        <v>0</v>
      </c>
      <c r="M181" s="447"/>
      <c r="N181" s="447"/>
      <c r="O181" s="447"/>
      <c r="P181" s="447"/>
      <c r="Q181" s="456"/>
      <c r="R181" s="487"/>
      <c r="S181" s="518"/>
      <c r="T181" s="637"/>
      <c r="U181" s="1012"/>
      <c r="V181" s="1583"/>
      <c r="W181" s="1583"/>
      <c r="X181" s="1583"/>
      <c r="Y181" s="1584"/>
      <c r="AA181" s="1582"/>
      <c r="AB181" s="1582"/>
      <c r="AC181" s="1582"/>
      <c r="AD181" s="1582"/>
    </row>
    <row r="182" spans="1:30" ht="20" hidden="1" customHeight="1" thickBot="1">
      <c r="A182" s="1158"/>
      <c r="B182" s="1158"/>
      <c r="C182" s="1159"/>
      <c r="D182" s="1162"/>
      <c r="E182" s="1160"/>
      <c r="F182" s="1157">
        <v>144</v>
      </c>
      <c r="G182" s="1576"/>
      <c r="H182" s="1577"/>
      <c r="I182" s="776"/>
      <c r="J182" s="444"/>
      <c r="K182" s="445"/>
      <c r="L182" s="446">
        <f t="shared" si="8"/>
        <v>0</v>
      </c>
      <c r="M182" s="447"/>
      <c r="N182" s="447"/>
      <c r="O182" s="447"/>
      <c r="P182" s="447"/>
      <c r="Q182" s="456"/>
      <c r="R182" s="487"/>
      <c r="S182" s="518"/>
      <c r="T182" s="637"/>
      <c r="U182" s="1012"/>
      <c r="V182" s="1583"/>
      <c r="W182" s="1583"/>
      <c r="X182" s="1583"/>
      <c r="Y182" s="1584"/>
      <c r="AA182" s="1582"/>
      <c r="AB182" s="1582"/>
      <c r="AC182" s="1582"/>
      <c r="AD182" s="1582"/>
    </row>
    <row r="183" spans="1:30" ht="20" hidden="1" customHeight="1" thickBot="1">
      <c r="A183" s="1158"/>
      <c r="B183" s="1158"/>
      <c r="C183" s="1159"/>
      <c r="D183" s="1162"/>
      <c r="E183" s="1160"/>
      <c r="F183" s="1157">
        <v>145</v>
      </c>
      <c r="G183" s="1576"/>
      <c r="H183" s="1577"/>
      <c r="I183" s="776"/>
      <c r="J183" s="444"/>
      <c r="K183" s="445"/>
      <c r="L183" s="446">
        <f t="shared" si="8"/>
        <v>0</v>
      </c>
      <c r="M183" s="447"/>
      <c r="N183" s="447"/>
      <c r="O183" s="447"/>
      <c r="P183" s="447"/>
      <c r="Q183" s="456"/>
      <c r="R183" s="487"/>
      <c r="S183" s="518"/>
      <c r="T183" s="637"/>
      <c r="U183" s="1012"/>
      <c r="V183" s="1583"/>
      <c r="W183" s="1583"/>
      <c r="X183" s="1583"/>
      <c r="Y183" s="1584"/>
      <c r="AA183" s="1582"/>
      <c r="AB183" s="1582"/>
      <c r="AC183" s="1582"/>
      <c r="AD183" s="1582"/>
    </row>
    <row r="184" spans="1:30" ht="20" hidden="1" customHeight="1" thickBot="1">
      <c r="A184" s="1158"/>
      <c r="B184" s="1158"/>
      <c r="C184" s="1159"/>
      <c r="D184" s="1162"/>
      <c r="E184" s="1160"/>
      <c r="F184" s="1157">
        <v>146</v>
      </c>
      <c r="G184" s="1576"/>
      <c r="H184" s="1577"/>
      <c r="I184" s="776"/>
      <c r="J184" s="444"/>
      <c r="K184" s="445"/>
      <c r="L184" s="446">
        <f t="shared" si="8"/>
        <v>0</v>
      </c>
      <c r="M184" s="447"/>
      <c r="N184" s="447"/>
      <c r="O184" s="447"/>
      <c r="P184" s="447"/>
      <c r="Q184" s="456"/>
      <c r="R184" s="487"/>
      <c r="S184" s="518"/>
      <c r="T184" s="637"/>
      <c r="U184" s="1012"/>
      <c r="V184" s="1583"/>
      <c r="W184" s="1583"/>
      <c r="X184" s="1583"/>
      <c r="Y184" s="1584"/>
      <c r="AA184" s="1582"/>
      <c r="AB184" s="1582"/>
      <c r="AC184" s="1582"/>
      <c r="AD184" s="1582"/>
    </row>
    <row r="185" spans="1:30" ht="20" hidden="1" customHeight="1" thickBot="1">
      <c r="A185" s="1158"/>
      <c r="B185" s="1158"/>
      <c r="C185" s="1159"/>
      <c r="D185" s="1162"/>
      <c r="E185" s="1160"/>
      <c r="F185" s="1157">
        <v>147</v>
      </c>
      <c r="G185" s="1576"/>
      <c r="H185" s="1577"/>
      <c r="I185" s="776"/>
      <c r="J185" s="444"/>
      <c r="K185" s="445"/>
      <c r="L185" s="446">
        <f t="shared" si="8"/>
        <v>0</v>
      </c>
      <c r="M185" s="447"/>
      <c r="N185" s="447"/>
      <c r="O185" s="447"/>
      <c r="P185" s="447"/>
      <c r="Q185" s="456"/>
      <c r="R185" s="487"/>
      <c r="S185" s="518"/>
      <c r="T185" s="637"/>
      <c r="U185" s="1012"/>
      <c r="V185" s="1583"/>
      <c r="W185" s="1583"/>
      <c r="X185" s="1583"/>
      <c r="Y185" s="1584"/>
      <c r="AA185" s="1582"/>
      <c r="AB185" s="1582"/>
      <c r="AC185" s="1582"/>
      <c r="AD185" s="1582"/>
    </row>
    <row r="186" spans="1:30" ht="20" hidden="1" customHeight="1" thickBot="1">
      <c r="A186" s="1158"/>
      <c r="B186" s="1158"/>
      <c r="C186" s="1159"/>
      <c r="D186" s="1162"/>
      <c r="E186" s="1160"/>
      <c r="F186" s="1157">
        <v>148</v>
      </c>
      <c r="G186" s="1576"/>
      <c r="H186" s="1577"/>
      <c r="I186" s="776"/>
      <c r="J186" s="444"/>
      <c r="K186" s="445"/>
      <c r="L186" s="446">
        <f t="shared" si="8"/>
        <v>0</v>
      </c>
      <c r="M186" s="447"/>
      <c r="N186" s="447"/>
      <c r="O186" s="447"/>
      <c r="P186" s="447"/>
      <c r="Q186" s="456"/>
      <c r="R186" s="487"/>
      <c r="S186" s="518"/>
      <c r="T186" s="637"/>
      <c r="U186" s="1012"/>
      <c r="V186" s="1583"/>
      <c r="W186" s="1583"/>
      <c r="X186" s="1583"/>
      <c r="Y186" s="1584"/>
      <c r="AA186" s="1582"/>
      <c r="AB186" s="1582"/>
      <c r="AC186" s="1582"/>
      <c r="AD186" s="1582"/>
    </row>
    <row r="187" spans="1:30" ht="20" hidden="1" customHeight="1" thickBot="1">
      <c r="A187" s="1158"/>
      <c r="B187" s="1158"/>
      <c r="C187" s="1159"/>
      <c r="D187" s="1162"/>
      <c r="E187" s="1160"/>
      <c r="F187" s="1157">
        <v>149</v>
      </c>
      <c r="G187" s="1576"/>
      <c r="H187" s="1577"/>
      <c r="I187" s="776"/>
      <c r="J187" s="444"/>
      <c r="K187" s="445"/>
      <c r="L187" s="446">
        <f t="shared" si="8"/>
        <v>0</v>
      </c>
      <c r="M187" s="447"/>
      <c r="N187" s="447"/>
      <c r="O187" s="447"/>
      <c r="P187" s="447"/>
      <c r="Q187" s="456"/>
      <c r="R187" s="487"/>
      <c r="S187" s="518"/>
      <c r="T187" s="637"/>
      <c r="U187" s="1012"/>
      <c r="V187" s="1583"/>
      <c r="W187" s="1583"/>
      <c r="X187" s="1583"/>
      <c r="Y187" s="1584"/>
      <c r="AA187" s="1582"/>
      <c r="AB187" s="1582"/>
      <c r="AC187" s="1582"/>
      <c r="AD187" s="1582"/>
    </row>
    <row r="188" spans="1:30" ht="20" hidden="1" customHeight="1" thickBot="1">
      <c r="A188" s="1158"/>
      <c r="B188" s="1158"/>
      <c r="C188" s="1159"/>
      <c r="D188" s="1162"/>
      <c r="E188" s="1160"/>
      <c r="F188" s="1157">
        <v>150</v>
      </c>
      <c r="G188" s="1576"/>
      <c r="H188" s="1577"/>
      <c r="I188" s="776"/>
      <c r="J188" s="444"/>
      <c r="K188" s="445"/>
      <c r="L188" s="446">
        <f t="shared" si="8"/>
        <v>0</v>
      </c>
      <c r="M188" s="447"/>
      <c r="N188" s="447"/>
      <c r="O188" s="447"/>
      <c r="P188" s="447"/>
      <c r="Q188" s="456"/>
      <c r="R188" s="487"/>
      <c r="S188" s="518"/>
      <c r="T188" s="637"/>
      <c r="U188" s="1012"/>
      <c r="V188" s="1583"/>
      <c r="W188" s="1583"/>
      <c r="X188" s="1583"/>
      <c r="Y188" s="1584"/>
      <c r="AA188" s="1582"/>
      <c r="AB188" s="1582"/>
      <c r="AC188" s="1582"/>
      <c r="AD188" s="1582"/>
    </row>
    <row r="189" spans="1:30" ht="20" hidden="1" customHeight="1" thickBot="1">
      <c r="A189" s="1158"/>
      <c r="B189" s="1158"/>
      <c r="C189" s="1159"/>
      <c r="D189" s="1162"/>
      <c r="E189" s="1160"/>
      <c r="F189" s="1157">
        <v>151</v>
      </c>
      <c r="G189" s="1576"/>
      <c r="H189" s="1577"/>
      <c r="I189" s="776"/>
      <c r="J189" s="444"/>
      <c r="K189" s="445"/>
      <c r="L189" s="446">
        <f t="shared" si="8"/>
        <v>0</v>
      </c>
      <c r="M189" s="447"/>
      <c r="N189" s="447"/>
      <c r="O189" s="447"/>
      <c r="P189" s="447"/>
      <c r="Q189" s="456"/>
      <c r="R189" s="487"/>
      <c r="S189" s="518"/>
      <c r="T189" s="637"/>
      <c r="U189" s="1012"/>
      <c r="V189" s="1583"/>
      <c r="W189" s="1583"/>
      <c r="X189" s="1583"/>
      <c r="Y189" s="1584"/>
      <c r="AA189" s="1582"/>
      <c r="AB189" s="1582"/>
      <c r="AC189" s="1582"/>
      <c r="AD189" s="1582"/>
    </row>
    <row r="190" spans="1:30" ht="20" hidden="1" customHeight="1" thickBot="1">
      <c r="A190" s="1158"/>
      <c r="B190" s="1158"/>
      <c r="C190" s="1159"/>
      <c r="D190" s="1162"/>
      <c r="E190" s="1160"/>
      <c r="F190" s="1157">
        <v>152</v>
      </c>
      <c r="G190" s="1576"/>
      <c r="H190" s="1577"/>
      <c r="I190" s="776"/>
      <c r="J190" s="444"/>
      <c r="K190" s="445"/>
      <c r="L190" s="446">
        <f t="shared" si="8"/>
        <v>0</v>
      </c>
      <c r="M190" s="447"/>
      <c r="N190" s="447"/>
      <c r="O190" s="447"/>
      <c r="P190" s="447"/>
      <c r="Q190" s="456"/>
      <c r="R190" s="487"/>
      <c r="S190" s="518"/>
      <c r="T190" s="637"/>
      <c r="U190" s="1012"/>
      <c r="V190" s="1583"/>
      <c r="W190" s="1583"/>
      <c r="X190" s="1583"/>
      <c r="Y190" s="1584"/>
      <c r="AA190" s="1582"/>
      <c r="AB190" s="1582"/>
      <c r="AC190" s="1582"/>
      <c r="AD190" s="1582"/>
    </row>
    <row r="191" spans="1:30" ht="20" hidden="1" customHeight="1" thickBot="1">
      <c r="A191" s="1158"/>
      <c r="B191" s="1158"/>
      <c r="C191" s="1159"/>
      <c r="D191" s="1162"/>
      <c r="E191" s="1160"/>
      <c r="F191" s="1157">
        <v>153</v>
      </c>
      <c r="G191" s="1576"/>
      <c r="H191" s="1577"/>
      <c r="I191" s="776"/>
      <c r="J191" s="444"/>
      <c r="K191" s="445"/>
      <c r="L191" s="446">
        <f t="shared" si="8"/>
        <v>0</v>
      </c>
      <c r="M191" s="447"/>
      <c r="N191" s="447"/>
      <c r="O191" s="447"/>
      <c r="P191" s="447"/>
      <c r="Q191" s="456"/>
      <c r="R191" s="487"/>
      <c r="S191" s="518"/>
      <c r="T191" s="637"/>
      <c r="U191" s="1012"/>
      <c r="V191" s="1583"/>
      <c r="W191" s="1583"/>
      <c r="X191" s="1583"/>
      <c r="Y191" s="1584"/>
      <c r="AA191" s="1582"/>
      <c r="AB191" s="1582"/>
      <c r="AC191" s="1582"/>
      <c r="AD191" s="1582"/>
    </row>
    <row r="192" spans="1:30" ht="20" hidden="1" customHeight="1" thickBot="1">
      <c r="A192" s="1158"/>
      <c r="B192" s="1158"/>
      <c r="C192" s="1159"/>
      <c r="D192" s="1162"/>
      <c r="E192" s="1160"/>
      <c r="F192" s="1157">
        <v>154</v>
      </c>
      <c r="G192" s="1576"/>
      <c r="H192" s="1577"/>
      <c r="I192" s="776"/>
      <c r="J192" s="444"/>
      <c r="K192" s="445"/>
      <c r="L192" s="446">
        <f t="shared" si="8"/>
        <v>0</v>
      </c>
      <c r="M192" s="447"/>
      <c r="N192" s="447"/>
      <c r="O192" s="447"/>
      <c r="P192" s="447"/>
      <c r="Q192" s="456"/>
      <c r="R192" s="487"/>
      <c r="S192" s="518"/>
      <c r="T192" s="637"/>
      <c r="U192" s="1012"/>
      <c r="V192" s="1583"/>
      <c r="W192" s="1583"/>
      <c r="X192" s="1583"/>
      <c r="Y192" s="1584"/>
      <c r="AA192" s="1582"/>
      <c r="AB192" s="1582"/>
      <c r="AC192" s="1582"/>
      <c r="AD192" s="1582"/>
    </row>
    <row r="193" spans="1:30" ht="20" hidden="1" customHeight="1" thickBot="1">
      <c r="A193" s="1158"/>
      <c r="B193" s="1158"/>
      <c r="C193" s="1159"/>
      <c r="D193" s="1162"/>
      <c r="E193" s="1160"/>
      <c r="F193" s="1157">
        <v>155</v>
      </c>
      <c r="G193" s="1576"/>
      <c r="H193" s="1577"/>
      <c r="I193" s="776"/>
      <c r="J193" s="444"/>
      <c r="K193" s="445"/>
      <c r="L193" s="446">
        <f t="shared" si="8"/>
        <v>0</v>
      </c>
      <c r="M193" s="447"/>
      <c r="N193" s="447"/>
      <c r="O193" s="447"/>
      <c r="P193" s="447"/>
      <c r="Q193" s="456"/>
      <c r="R193" s="487"/>
      <c r="S193" s="518"/>
      <c r="T193" s="637"/>
      <c r="U193" s="1012"/>
      <c r="V193" s="1583"/>
      <c r="W193" s="1583"/>
      <c r="X193" s="1583"/>
      <c r="Y193" s="1584"/>
      <c r="AA193" s="1582"/>
      <c r="AB193" s="1582"/>
      <c r="AC193" s="1582"/>
      <c r="AD193" s="1582"/>
    </row>
    <row r="194" spans="1:30" ht="20" hidden="1" customHeight="1" thickBot="1">
      <c r="A194" s="1158"/>
      <c r="B194" s="1158"/>
      <c r="C194" s="1159"/>
      <c r="D194" s="1162"/>
      <c r="E194" s="1160"/>
      <c r="F194" s="1157">
        <v>156</v>
      </c>
      <c r="G194" s="1576"/>
      <c r="H194" s="1577"/>
      <c r="I194" s="776"/>
      <c r="J194" s="444"/>
      <c r="K194" s="445"/>
      <c r="L194" s="446">
        <f t="shared" si="8"/>
        <v>0</v>
      </c>
      <c r="M194" s="447"/>
      <c r="N194" s="447"/>
      <c r="O194" s="447"/>
      <c r="P194" s="447"/>
      <c r="Q194" s="456"/>
      <c r="R194" s="487"/>
      <c r="S194" s="518"/>
      <c r="T194" s="637"/>
      <c r="U194" s="1012"/>
      <c r="V194" s="1583"/>
      <c r="W194" s="1583"/>
      <c r="X194" s="1583"/>
      <c r="Y194" s="1584"/>
      <c r="AA194" s="1582"/>
      <c r="AB194" s="1582"/>
      <c r="AC194" s="1582"/>
      <c r="AD194" s="1582"/>
    </row>
    <row r="195" spans="1:30" ht="20" hidden="1" customHeight="1" thickBot="1">
      <c r="A195" s="1158"/>
      <c r="B195" s="1158"/>
      <c r="C195" s="1159"/>
      <c r="D195" s="1162"/>
      <c r="E195" s="1160"/>
      <c r="F195" s="1157">
        <v>157</v>
      </c>
      <c r="G195" s="1576"/>
      <c r="H195" s="1577"/>
      <c r="I195" s="776"/>
      <c r="J195" s="444"/>
      <c r="K195" s="445"/>
      <c r="L195" s="446">
        <f t="shared" si="8"/>
        <v>0</v>
      </c>
      <c r="M195" s="447"/>
      <c r="N195" s="447"/>
      <c r="O195" s="447"/>
      <c r="P195" s="447"/>
      <c r="Q195" s="456"/>
      <c r="R195" s="487"/>
      <c r="S195" s="518"/>
      <c r="T195" s="637"/>
      <c r="U195" s="1012"/>
      <c r="V195" s="1583"/>
      <c r="W195" s="1583"/>
      <c r="X195" s="1583"/>
      <c r="Y195" s="1584"/>
      <c r="AA195" s="1582"/>
      <c r="AB195" s="1582"/>
      <c r="AC195" s="1582"/>
      <c r="AD195" s="1582"/>
    </row>
    <row r="196" spans="1:30" ht="20" hidden="1" customHeight="1" thickBot="1">
      <c r="A196" s="1158"/>
      <c r="B196" s="1158"/>
      <c r="C196" s="1159"/>
      <c r="D196" s="1162"/>
      <c r="E196" s="1160"/>
      <c r="F196" s="1157">
        <v>158</v>
      </c>
      <c r="G196" s="1576"/>
      <c r="H196" s="1577"/>
      <c r="I196" s="776"/>
      <c r="J196" s="444"/>
      <c r="K196" s="445"/>
      <c r="L196" s="446">
        <f t="shared" si="8"/>
        <v>0</v>
      </c>
      <c r="M196" s="447"/>
      <c r="N196" s="447"/>
      <c r="O196" s="447"/>
      <c r="P196" s="447"/>
      <c r="Q196" s="456"/>
      <c r="R196" s="487"/>
      <c r="S196" s="518"/>
      <c r="T196" s="637"/>
      <c r="U196" s="1012"/>
      <c r="V196" s="1583"/>
      <c r="W196" s="1583"/>
      <c r="X196" s="1583"/>
      <c r="Y196" s="1584"/>
      <c r="AA196" s="1582"/>
      <c r="AB196" s="1582"/>
      <c r="AC196" s="1582"/>
      <c r="AD196" s="1582"/>
    </row>
    <row r="197" spans="1:30" ht="20" hidden="1" customHeight="1" thickBot="1">
      <c r="A197" s="1158"/>
      <c r="B197" s="1158"/>
      <c r="C197" s="1159"/>
      <c r="D197" s="1162"/>
      <c r="E197" s="1160"/>
      <c r="F197" s="1157">
        <v>159</v>
      </c>
      <c r="G197" s="1576"/>
      <c r="H197" s="1577"/>
      <c r="I197" s="776"/>
      <c r="J197" s="444"/>
      <c r="K197" s="445"/>
      <c r="L197" s="446">
        <f t="shared" si="8"/>
        <v>0</v>
      </c>
      <c r="M197" s="447"/>
      <c r="N197" s="447"/>
      <c r="O197" s="447"/>
      <c r="P197" s="447"/>
      <c r="Q197" s="456"/>
      <c r="R197" s="487"/>
      <c r="S197" s="518"/>
      <c r="T197" s="637"/>
      <c r="U197" s="1012"/>
      <c r="V197" s="1583"/>
      <c r="W197" s="1583"/>
      <c r="X197" s="1583"/>
      <c r="Y197" s="1584"/>
      <c r="AA197" s="1582"/>
      <c r="AB197" s="1582"/>
      <c r="AC197" s="1582"/>
      <c r="AD197" s="1582"/>
    </row>
    <row r="198" spans="1:30" ht="20" hidden="1" customHeight="1" thickBot="1">
      <c r="A198" s="1158"/>
      <c r="B198" s="1158"/>
      <c r="C198" s="1159"/>
      <c r="D198" s="1162"/>
      <c r="E198" s="1160"/>
      <c r="F198" s="1157">
        <v>160</v>
      </c>
      <c r="G198" s="1576"/>
      <c r="H198" s="1577"/>
      <c r="I198" s="776"/>
      <c r="J198" s="444"/>
      <c r="K198" s="445"/>
      <c r="L198" s="446">
        <f t="shared" si="8"/>
        <v>0</v>
      </c>
      <c r="M198" s="447"/>
      <c r="N198" s="447"/>
      <c r="O198" s="447"/>
      <c r="P198" s="447"/>
      <c r="Q198" s="456"/>
      <c r="R198" s="487"/>
      <c r="S198" s="518"/>
      <c r="T198" s="637"/>
      <c r="U198" s="1012"/>
      <c r="V198" s="1583"/>
      <c r="W198" s="1583"/>
      <c r="X198" s="1583"/>
      <c r="Y198" s="1584"/>
      <c r="AA198" s="1582"/>
      <c r="AB198" s="1582"/>
      <c r="AC198" s="1582"/>
      <c r="AD198" s="1582"/>
    </row>
    <row r="199" spans="1:30" ht="20" hidden="1" customHeight="1" thickBot="1">
      <c r="A199" s="1158"/>
      <c r="B199" s="1158"/>
      <c r="C199" s="1159"/>
      <c r="D199" s="1162"/>
      <c r="E199" s="1160"/>
      <c r="F199" s="1157">
        <v>161</v>
      </c>
      <c r="G199" s="1576"/>
      <c r="H199" s="1577"/>
      <c r="I199" s="776"/>
      <c r="J199" s="444"/>
      <c r="K199" s="445"/>
      <c r="L199" s="446">
        <f t="shared" si="8"/>
        <v>0</v>
      </c>
      <c r="M199" s="447"/>
      <c r="N199" s="447"/>
      <c r="O199" s="447"/>
      <c r="P199" s="447"/>
      <c r="Q199" s="456"/>
      <c r="R199" s="487"/>
      <c r="S199" s="518"/>
      <c r="T199" s="637"/>
      <c r="U199" s="1012"/>
      <c r="V199" s="1583"/>
      <c r="W199" s="1583"/>
      <c r="X199" s="1583"/>
      <c r="Y199" s="1584"/>
      <c r="AA199" s="1582"/>
      <c r="AB199" s="1582"/>
      <c r="AC199" s="1582"/>
      <c r="AD199" s="1582"/>
    </row>
    <row r="200" spans="1:30" ht="20" hidden="1" customHeight="1" thickBot="1">
      <c r="A200" s="1158"/>
      <c r="B200" s="1158"/>
      <c r="C200" s="1159"/>
      <c r="D200" s="1162"/>
      <c r="E200" s="1160"/>
      <c r="F200" s="1157">
        <v>162</v>
      </c>
      <c r="G200" s="1576"/>
      <c r="H200" s="1577"/>
      <c r="I200" s="776"/>
      <c r="J200" s="444"/>
      <c r="K200" s="445"/>
      <c r="L200" s="446">
        <f t="shared" si="8"/>
        <v>0</v>
      </c>
      <c r="M200" s="447"/>
      <c r="N200" s="447"/>
      <c r="O200" s="447"/>
      <c r="P200" s="447"/>
      <c r="Q200" s="456"/>
      <c r="R200" s="487"/>
      <c r="S200" s="518"/>
      <c r="T200" s="637"/>
      <c r="U200" s="1012"/>
      <c r="V200" s="1583"/>
      <c r="W200" s="1583"/>
      <c r="X200" s="1583"/>
      <c r="Y200" s="1584"/>
      <c r="AA200" s="1582"/>
      <c r="AB200" s="1582"/>
      <c r="AC200" s="1582"/>
      <c r="AD200" s="1582"/>
    </row>
    <row r="201" spans="1:30" ht="20" hidden="1" customHeight="1" thickBot="1">
      <c r="A201" s="1158"/>
      <c r="B201" s="1158"/>
      <c r="C201" s="1159"/>
      <c r="D201" s="1162"/>
      <c r="E201" s="1160"/>
      <c r="F201" s="1157">
        <v>163</v>
      </c>
      <c r="G201" s="1576"/>
      <c r="H201" s="1577"/>
      <c r="I201" s="776"/>
      <c r="J201" s="444"/>
      <c r="K201" s="445"/>
      <c r="L201" s="446">
        <f t="shared" si="8"/>
        <v>0</v>
      </c>
      <c r="M201" s="447"/>
      <c r="N201" s="447"/>
      <c r="O201" s="447"/>
      <c r="P201" s="447"/>
      <c r="Q201" s="456"/>
      <c r="R201" s="487"/>
      <c r="S201" s="518"/>
      <c r="T201" s="637"/>
      <c r="U201" s="1012"/>
      <c r="V201" s="1583"/>
      <c r="W201" s="1583"/>
      <c r="X201" s="1583"/>
      <c r="Y201" s="1584"/>
      <c r="AA201" s="1582"/>
      <c r="AB201" s="1582"/>
      <c r="AC201" s="1582"/>
      <c r="AD201" s="1582"/>
    </row>
    <row r="202" spans="1:30" ht="20" hidden="1" customHeight="1" thickBot="1">
      <c r="A202" s="1158"/>
      <c r="B202" s="1158"/>
      <c r="C202" s="1159"/>
      <c r="D202" s="1162"/>
      <c r="E202" s="1160"/>
      <c r="F202" s="1157">
        <v>164</v>
      </c>
      <c r="G202" s="1576"/>
      <c r="H202" s="1577"/>
      <c r="I202" s="776"/>
      <c r="J202" s="444"/>
      <c r="K202" s="445"/>
      <c r="L202" s="446">
        <f t="shared" si="8"/>
        <v>0</v>
      </c>
      <c r="M202" s="447"/>
      <c r="N202" s="447"/>
      <c r="O202" s="447"/>
      <c r="P202" s="447"/>
      <c r="Q202" s="456"/>
      <c r="R202" s="487"/>
      <c r="S202" s="518"/>
      <c r="T202" s="637"/>
      <c r="U202" s="1012"/>
      <c r="V202" s="1583"/>
      <c r="W202" s="1583"/>
      <c r="X202" s="1583"/>
      <c r="Y202" s="1584"/>
      <c r="AA202" s="1582"/>
      <c r="AB202" s="1582"/>
      <c r="AC202" s="1582"/>
      <c r="AD202" s="1582"/>
    </row>
    <row r="203" spans="1:30" ht="20" hidden="1" customHeight="1" thickBot="1">
      <c r="A203" s="1158"/>
      <c r="B203" s="1158"/>
      <c r="C203" s="1159"/>
      <c r="D203" s="1162"/>
      <c r="E203" s="1160"/>
      <c r="F203" s="1157">
        <v>165</v>
      </c>
      <c r="G203" s="1576"/>
      <c r="H203" s="1577"/>
      <c r="I203" s="776"/>
      <c r="J203" s="444"/>
      <c r="K203" s="445"/>
      <c r="L203" s="446">
        <f t="shared" si="8"/>
        <v>0</v>
      </c>
      <c r="M203" s="447"/>
      <c r="N203" s="447"/>
      <c r="O203" s="447"/>
      <c r="P203" s="447"/>
      <c r="Q203" s="456"/>
      <c r="R203" s="487"/>
      <c r="S203" s="518"/>
      <c r="T203" s="637"/>
      <c r="U203" s="1012"/>
      <c r="V203" s="1583"/>
      <c r="W203" s="1583"/>
      <c r="X203" s="1583"/>
      <c r="Y203" s="1584"/>
      <c r="AA203" s="1582"/>
      <c r="AB203" s="1582"/>
      <c r="AC203" s="1582"/>
      <c r="AD203" s="1582"/>
    </row>
    <row r="204" spans="1:30" ht="20" hidden="1" customHeight="1" thickBot="1">
      <c r="A204" s="1158"/>
      <c r="B204" s="1158"/>
      <c r="C204" s="1159"/>
      <c r="D204" s="1162"/>
      <c r="E204" s="1160"/>
      <c r="F204" s="1157">
        <v>166</v>
      </c>
      <c r="G204" s="1576"/>
      <c r="H204" s="1577"/>
      <c r="I204" s="776"/>
      <c r="J204" s="444"/>
      <c r="K204" s="445"/>
      <c r="L204" s="446">
        <f t="shared" si="8"/>
        <v>0</v>
      </c>
      <c r="M204" s="447"/>
      <c r="N204" s="447"/>
      <c r="O204" s="447"/>
      <c r="P204" s="447"/>
      <c r="Q204" s="456"/>
      <c r="R204" s="487"/>
      <c r="S204" s="518"/>
      <c r="T204" s="637"/>
      <c r="U204" s="1012"/>
      <c r="V204" s="1583"/>
      <c r="W204" s="1583"/>
      <c r="X204" s="1583"/>
      <c r="Y204" s="1584"/>
      <c r="AA204" s="1582"/>
      <c r="AB204" s="1582"/>
      <c r="AC204" s="1582"/>
      <c r="AD204" s="1582"/>
    </row>
    <row r="205" spans="1:30" ht="19.5" hidden="1" customHeight="1" thickBot="1">
      <c r="A205" s="1158"/>
      <c r="B205" s="1158"/>
      <c r="C205" s="1159"/>
      <c r="D205" s="1162"/>
      <c r="E205" s="1160"/>
      <c r="F205" s="1157">
        <v>167</v>
      </c>
      <c r="G205" s="1576"/>
      <c r="H205" s="1577"/>
      <c r="I205" s="776"/>
      <c r="J205" s="444"/>
      <c r="K205" s="445"/>
      <c r="L205" s="446">
        <f t="shared" si="8"/>
        <v>0</v>
      </c>
      <c r="M205" s="447"/>
      <c r="N205" s="447"/>
      <c r="O205" s="447"/>
      <c r="P205" s="447"/>
      <c r="Q205" s="456"/>
      <c r="R205" s="487"/>
      <c r="S205" s="518"/>
      <c r="T205" s="637"/>
      <c r="U205" s="1012"/>
      <c r="V205" s="1583"/>
      <c r="W205" s="1583"/>
      <c r="X205" s="1583"/>
      <c r="Y205" s="1584"/>
      <c r="AA205" s="1582"/>
      <c r="AB205" s="1582"/>
      <c r="AC205" s="1582"/>
      <c r="AD205" s="1582"/>
    </row>
    <row r="206" spans="1:30" ht="20" hidden="1" customHeight="1" thickBot="1">
      <c r="A206" s="1158"/>
      <c r="B206" s="1158"/>
      <c r="C206" s="1159"/>
      <c r="D206" s="1162"/>
      <c r="E206" s="1160"/>
      <c r="F206" s="1157">
        <v>168</v>
      </c>
      <c r="G206" s="1576"/>
      <c r="H206" s="1577"/>
      <c r="I206" s="776"/>
      <c r="J206" s="444"/>
      <c r="K206" s="445"/>
      <c r="L206" s="446">
        <f t="shared" si="8"/>
        <v>0</v>
      </c>
      <c r="M206" s="447"/>
      <c r="N206" s="447"/>
      <c r="O206" s="447"/>
      <c r="P206" s="447"/>
      <c r="Q206" s="456"/>
      <c r="R206" s="487"/>
      <c r="S206" s="518"/>
      <c r="T206" s="637"/>
      <c r="U206" s="1012"/>
      <c r="V206" s="1583"/>
      <c r="W206" s="1583"/>
      <c r="X206" s="1583"/>
      <c r="Y206" s="1584"/>
      <c r="AA206" s="1582"/>
      <c r="AB206" s="1582"/>
      <c r="AC206" s="1582"/>
      <c r="AD206" s="1582"/>
    </row>
    <row r="207" spans="1:30" ht="20" hidden="1" customHeight="1" thickBot="1">
      <c r="A207" s="1158"/>
      <c r="B207" s="1158"/>
      <c r="C207" s="1159"/>
      <c r="D207" s="1162"/>
      <c r="E207" s="1160"/>
      <c r="F207" s="1157">
        <v>169</v>
      </c>
      <c r="G207" s="1576"/>
      <c r="H207" s="1577"/>
      <c r="I207" s="776"/>
      <c r="J207" s="444"/>
      <c r="K207" s="445"/>
      <c r="L207" s="446">
        <f t="shared" si="8"/>
        <v>0</v>
      </c>
      <c r="M207" s="447"/>
      <c r="N207" s="447"/>
      <c r="O207" s="447"/>
      <c r="P207" s="447"/>
      <c r="Q207" s="456"/>
      <c r="R207" s="487"/>
      <c r="S207" s="518"/>
      <c r="T207" s="637"/>
      <c r="U207" s="1012"/>
      <c r="V207" s="1583"/>
      <c r="W207" s="1583"/>
      <c r="X207" s="1583"/>
      <c r="Y207" s="1584"/>
      <c r="AA207" s="1582"/>
      <c r="AB207" s="1582"/>
      <c r="AC207" s="1582"/>
      <c r="AD207" s="1582"/>
    </row>
    <row r="208" spans="1:30" ht="20" hidden="1" customHeight="1" thickBot="1">
      <c r="A208" s="1158"/>
      <c r="B208" s="1158"/>
      <c r="C208" s="1159"/>
      <c r="D208" s="1162"/>
      <c r="E208" s="1160"/>
      <c r="F208" s="1157">
        <v>170</v>
      </c>
      <c r="G208" s="1576"/>
      <c r="H208" s="1577"/>
      <c r="I208" s="776"/>
      <c r="J208" s="444"/>
      <c r="K208" s="445"/>
      <c r="L208" s="446">
        <f t="shared" si="8"/>
        <v>0</v>
      </c>
      <c r="M208" s="447"/>
      <c r="N208" s="447"/>
      <c r="O208" s="447"/>
      <c r="P208" s="447"/>
      <c r="Q208" s="456"/>
      <c r="R208" s="487"/>
      <c r="S208" s="518"/>
      <c r="T208" s="637"/>
      <c r="U208" s="1012"/>
      <c r="V208" s="1583"/>
      <c r="W208" s="1583"/>
      <c r="X208" s="1583"/>
      <c r="Y208" s="1584"/>
      <c r="AA208" s="1582"/>
      <c r="AB208" s="1582"/>
      <c r="AC208" s="1582"/>
      <c r="AD208" s="1582"/>
    </row>
    <row r="209" spans="1:30" ht="20" hidden="1" customHeight="1" thickBot="1">
      <c r="A209" s="1158"/>
      <c r="B209" s="1158"/>
      <c r="C209" s="1159"/>
      <c r="D209" s="1162"/>
      <c r="E209" s="1160"/>
      <c r="F209" s="1157">
        <v>171</v>
      </c>
      <c r="G209" s="1576"/>
      <c r="H209" s="1577"/>
      <c r="I209" s="776"/>
      <c r="J209" s="444"/>
      <c r="K209" s="445"/>
      <c r="L209" s="446">
        <f t="shared" si="8"/>
        <v>0</v>
      </c>
      <c r="M209" s="447"/>
      <c r="N209" s="447"/>
      <c r="O209" s="447"/>
      <c r="P209" s="447"/>
      <c r="Q209" s="456"/>
      <c r="R209" s="487"/>
      <c r="S209" s="518"/>
      <c r="T209" s="637"/>
      <c r="U209" s="1012"/>
      <c r="V209" s="1583"/>
      <c r="W209" s="1583"/>
      <c r="X209" s="1583"/>
      <c r="Y209" s="1584"/>
      <c r="AA209" s="1582"/>
      <c r="AB209" s="1582"/>
      <c r="AC209" s="1582"/>
      <c r="AD209" s="1582"/>
    </row>
    <row r="210" spans="1:30" ht="20" hidden="1" customHeight="1" thickBot="1">
      <c r="A210" s="1158"/>
      <c r="B210" s="1158"/>
      <c r="C210" s="1159"/>
      <c r="D210" s="1162"/>
      <c r="E210" s="1160"/>
      <c r="F210" s="1157">
        <v>172</v>
      </c>
      <c r="G210" s="1576"/>
      <c r="H210" s="1577"/>
      <c r="I210" s="776"/>
      <c r="J210" s="444"/>
      <c r="K210" s="445"/>
      <c r="L210" s="446">
        <f t="shared" si="8"/>
        <v>0</v>
      </c>
      <c r="M210" s="447"/>
      <c r="N210" s="447"/>
      <c r="O210" s="447"/>
      <c r="P210" s="447"/>
      <c r="Q210" s="456"/>
      <c r="R210" s="487"/>
      <c r="S210" s="518"/>
      <c r="T210" s="637"/>
      <c r="U210" s="1012"/>
      <c r="V210" s="1583"/>
      <c r="W210" s="1583"/>
      <c r="X210" s="1583"/>
      <c r="Y210" s="1584"/>
      <c r="AA210" s="1582"/>
      <c r="AB210" s="1582"/>
      <c r="AC210" s="1582"/>
      <c r="AD210" s="1582"/>
    </row>
    <row r="211" spans="1:30" ht="20" hidden="1" customHeight="1" thickBot="1">
      <c r="A211" s="1158"/>
      <c r="B211" s="1158"/>
      <c r="C211" s="1159"/>
      <c r="D211" s="1162"/>
      <c r="E211" s="1160"/>
      <c r="F211" s="1157">
        <v>173</v>
      </c>
      <c r="G211" s="1576"/>
      <c r="H211" s="1577"/>
      <c r="I211" s="776"/>
      <c r="J211" s="444"/>
      <c r="K211" s="445"/>
      <c r="L211" s="446">
        <f t="shared" si="8"/>
        <v>0</v>
      </c>
      <c r="M211" s="447"/>
      <c r="N211" s="447"/>
      <c r="O211" s="447"/>
      <c r="P211" s="447"/>
      <c r="Q211" s="456"/>
      <c r="R211" s="487"/>
      <c r="S211" s="518"/>
      <c r="T211" s="637"/>
      <c r="U211" s="1012"/>
      <c r="V211" s="1583"/>
      <c r="W211" s="1583"/>
      <c r="X211" s="1583"/>
      <c r="Y211" s="1584"/>
      <c r="AA211" s="1582"/>
      <c r="AB211" s="1582"/>
      <c r="AC211" s="1582"/>
      <c r="AD211" s="1582"/>
    </row>
    <row r="212" spans="1:30" ht="20" hidden="1" customHeight="1" thickBot="1">
      <c r="A212" s="1158"/>
      <c r="B212" s="1158"/>
      <c r="C212" s="1159"/>
      <c r="D212" s="1162"/>
      <c r="E212" s="1160"/>
      <c r="F212" s="1157">
        <v>174</v>
      </c>
      <c r="G212" s="1576"/>
      <c r="H212" s="1577"/>
      <c r="I212" s="776"/>
      <c r="J212" s="444"/>
      <c r="K212" s="445"/>
      <c r="L212" s="446">
        <f t="shared" si="8"/>
        <v>0</v>
      </c>
      <c r="M212" s="447"/>
      <c r="N212" s="447"/>
      <c r="O212" s="447"/>
      <c r="P212" s="447"/>
      <c r="Q212" s="456"/>
      <c r="R212" s="487"/>
      <c r="S212" s="518"/>
      <c r="T212" s="637"/>
      <c r="U212" s="1012"/>
      <c r="V212" s="1583"/>
      <c r="W212" s="1583"/>
      <c r="X212" s="1583"/>
      <c r="Y212" s="1584"/>
      <c r="AA212" s="1582"/>
      <c r="AB212" s="1582"/>
      <c r="AC212" s="1582"/>
      <c r="AD212" s="1582"/>
    </row>
    <row r="213" spans="1:30" ht="20" customHeight="1" thickBot="1">
      <c r="A213" s="1158"/>
      <c r="B213" s="1158"/>
      <c r="C213" s="1159"/>
      <c r="D213" s="1162"/>
      <c r="E213" s="1160"/>
      <c r="F213" s="1157">
        <v>175</v>
      </c>
      <c r="G213" s="1576"/>
      <c r="H213" s="1577"/>
      <c r="I213" s="776"/>
      <c r="J213" s="444"/>
      <c r="K213" s="445"/>
      <c r="L213" s="446">
        <f t="shared" si="8"/>
        <v>0</v>
      </c>
      <c r="M213" s="447"/>
      <c r="N213" s="447"/>
      <c r="O213" s="447"/>
      <c r="P213" s="447"/>
      <c r="Q213" s="456"/>
      <c r="R213" s="487"/>
      <c r="S213" s="518"/>
      <c r="U213" s="1012"/>
      <c r="V213" s="1583"/>
      <c r="W213" s="1583"/>
      <c r="X213" s="1583"/>
      <c r="Y213" s="1584"/>
      <c r="AA213" s="1582"/>
      <c r="AB213" s="1582"/>
      <c r="AC213" s="1582"/>
      <c r="AD213" s="1582"/>
    </row>
    <row r="214" spans="1:30" ht="20" customHeight="1" thickBot="1">
      <c r="A214" s="1158"/>
      <c r="B214" s="1158"/>
      <c r="C214" s="1159"/>
      <c r="D214" s="1162"/>
      <c r="E214" s="1160"/>
      <c r="F214" s="1157">
        <v>176</v>
      </c>
      <c r="G214" s="1576"/>
      <c r="H214" s="1577"/>
      <c r="I214" s="776"/>
      <c r="J214" s="444"/>
      <c r="K214" s="445"/>
      <c r="L214" s="446">
        <f t="shared" si="8"/>
        <v>0</v>
      </c>
      <c r="M214" s="447"/>
      <c r="N214" s="447"/>
      <c r="O214" s="447"/>
      <c r="P214" s="447"/>
      <c r="Q214" s="456"/>
      <c r="R214" s="487"/>
      <c r="S214" s="518"/>
      <c r="U214" s="1012"/>
      <c r="V214" s="1583"/>
      <c r="W214" s="1583"/>
      <c r="X214" s="1583"/>
      <c r="Y214" s="1584"/>
      <c r="AA214" s="1582"/>
      <c r="AB214" s="1582"/>
      <c r="AC214" s="1582"/>
      <c r="AD214" s="1582"/>
    </row>
    <row r="215" spans="1:30" ht="19.5" customHeight="1" thickBot="1">
      <c r="A215" s="1158"/>
      <c r="B215" s="1158"/>
      <c r="C215" s="1159"/>
      <c r="D215" s="1162"/>
      <c r="E215" s="1160"/>
      <c r="F215" s="1157">
        <v>177</v>
      </c>
      <c r="G215" s="1576"/>
      <c r="H215" s="1577"/>
      <c r="I215" s="776"/>
      <c r="J215" s="444"/>
      <c r="K215" s="445"/>
      <c r="L215" s="446">
        <f t="shared" si="8"/>
        <v>0</v>
      </c>
      <c r="M215" s="447"/>
      <c r="N215" s="447"/>
      <c r="O215" s="447"/>
      <c r="P215" s="447"/>
      <c r="Q215" s="456"/>
      <c r="R215" s="487"/>
      <c r="S215" s="518"/>
      <c r="U215" s="1012"/>
      <c r="V215" s="1583"/>
      <c r="W215" s="1583"/>
      <c r="X215" s="1583"/>
      <c r="Y215" s="1584"/>
      <c r="AA215" s="1582"/>
      <c r="AB215" s="1582"/>
      <c r="AC215" s="1582"/>
      <c r="AD215" s="1582"/>
    </row>
    <row r="216" spans="1:30" ht="18" thickBot="1">
      <c r="A216" s="1158"/>
      <c r="B216" s="1158"/>
      <c r="C216" s="1159"/>
      <c r="D216" s="1162"/>
      <c r="E216" s="1160"/>
      <c r="F216" s="1157">
        <v>178</v>
      </c>
      <c r="G216" s="1576"/>
      <c r="H216" s="1577"/>
      <c r="I216" s="776"/>
      <c r="J216" s="444"/>
      <c r="K216" s="445"/>
      <c r="L216" s="446">
        <f t="shared" si="8"/>
        <v>0</v>
      </c>
      <c r="M216" s="447"/>
      <c r="N216" s="447"/>
      <c r="O216" s="447"/>
      <c r="P216" s="447"/>
      <c r="Q216" s="456"/>
      <c r="R216" s="487"/>
      <c r="S216" s="518"/>
      <c r="U216" s="1012"/>
      <c r="V216" s="1583"/>
      <c r="W216" s="1583"/>
      <c r="X216" s="1583"/>
      <c r="Y216" s="1584"/>
      <c r="AA216" s="1582"/>
      <c r="AB216" s="1582"/>
      <c r="AC216" s="1582"/>
      <c r="AD216" s="1582"/>
    </row>
    <row r="217" spans="1:30" ht="18.75" customHeight="1" thickBot="1">
      <c r="A217" s="1158"/>
      <c r="B217" s="1158"/>
      <c r="C217" s="1159"/>
      <c r="D217" s="1162"/>
      <c r="E217" s="1160"/>
      <c r="F217" s="1157">
        <v>179</v>
      </c>
      <c r="G217" s="1576"/>
      <c r="H217" s="1577"/>
      <c r="I217" s="776"/>
      <c r="J217" s="444"/>
      <c r="K217" s="445"/>
      <c r="L217" s="446">
        <f t="shared" si="8"/>
        <v>0</v>
      </c>
      <c r="M217" s="447"/>
      <c r="N217" s="447"/>
      <c r="O217" s="447"/>
      <c r="P217" s="447"/>
      <c r="Q217" s="456"/>
      <c r="R217" s="487"/>
      <c r="S217" s="518"/>
      <c r="U217" s="1012"/>
      <c r="V217" s="1583"/>
      <c r="W217" s="1583"/>
      <c r="X217" s="1583"/>
      <c r="Y217" s="1584"/>
      <c r="AA217" s="1582"/>
      <c r="AB217" s="1582"/>
      <c r="AC217" s="1582"/>
      <c r="AD217" s="1582"/>
    </row>
    <row r="218" spans="1:30" ht="18" thickBot="1">
      <c r="A218" s="1158"/>
      <c r="B218" s="1158"/>
      <c r="C218" s="1159"/>
      <c r="D218" s="1162"/>
      <c r="E218" s="1160"/>
      <c r="F218" s="1157">
        <v>180</v>
      </c>
      <c r="G218" s="1576"/>
      <c r="H218" s="1577"/>
      <c r="I218" s="776"/>
      <c r="J218" s="444"/>
      <c r="K218" s="445"/>
      <c r="L218" s="446">
        <f t="shared" si="8"/>
        <v>0</v>
      </c>
      <c r="M218" s="447"/>
      <c r="N218" s="447"/>
      <c r="O218" s="447"/>
      <c r="P218" s="447"/>
      <c r="Q218" s="456"/>
      <c r="R218" s="487"/>
      <c r="S218" s="518"/>
      <c r="U218" s="1012"/>
      <c r="V218" s="1583"/>
      <c r="W218" s="1583"/>
      <c r="X218" s="1583"/>
      <c r="Y218" s="1584"/>
      <c r="AA218" s="1582"/>
      <c r="AB218" s="1582"/>
      <c r="AC218" s="1582"/>
      <c r="AD218" s="1582"/>
    </row>
    <row r="219" spans="1:30" ht="18" thickBot="1">
      <c r="A219" s="1158"/>
      <c r="B219" s="1158"/>
      <c r="C219" s="1159"/>
      <c r="D219" s="1162"/>
      <c r="E219" s="1160"/>
      <c r="F219" s="1157">
        <v>181</v>
      </c>
      <c r="G219" s="1576"/>
      <c r="H219" s="1577"/>
      <c r="I219" s="776"/>
      <c r="J219" s="444"/>
      <c r="K219" s="445"/>
      <c r="L219" s="446">
        <f t="shared" si="8"/>
        <v>0</v>
      </c>
      <c r="M219" s="447"/>
      <c r="N219" s="447"/>
      <c r="O219" s="447"/>
      <c r="P219" s="447"/>
      <c r="Q219" s="456"/>
      <c r="R219" s="487"/>
      <c r="S219" s="518"/>
      <c r="U219" s="1025"/>
      <c r="V219" s="1585"/>
      <c r="W219" s="1585"/>
      <c r="X219" s="1585"/>
      <c r="Y219" s="1586"/>
      <c r="AA219" s="1582"/>
      <c r="AB219" s="1582"/>
      <c r="AC219" s="1582"/>
      <c r="AD219" s="1582"/>
    </row>
    <row r="220" spans="1:30" s="15" customFormat="1" ht="20.25" customHeight="1" thickBot="1">
      <c r="A220" s="1163"/>
      <c r="B220" s="1163"/>
      <c r="C220" s="1159"/>
      <c r="D220" s="1162"/>
      <c r="E220" s="1163"/>
      <c r="F220" s="1157">
        <v>182</v>
      </c>
      <c r="G220" s="1576"/>
      <c r="H220" s="1577"/>
      <c r="I220" s="776"/>
      <c r="J220" s="444"/>
      <c r="K220" s="445"/>
      <c r="L220" s="446">
        <f t="shared" si="8"/>
        <v>0</v>
      </c>
      <c r="M220" s="447"/>
      <c r="N220" s="447"/>
      <c r="O220" s="447"/>
      <c r="P220" s="447"/>
      <c r="Q220" s="456"/>
      <c r="R220" s="487"/>
      <c r="S220" s="518"/>
      <c r="T220" s="54"/>
      <c r="AA220" s="1582"/>
      <c r="AB220" s="1582"/>
      <c r="AC220" s="1582"/>
      <c r="AD220" s="1582"/>
    </row>
    <row r="221" spans="1:30" s="15" customFormat="1" ht="20.25" customHeight="1" thickBot="1">
      <c r="A221" s="1163"/>
      <c r="B221" s="1163"/>
      <c r="C221" s="1159"/>
      <c r="D221" s="1162"/>
      <c r="E221" s="1163"/>
      <c r="F221" s="1157">
        <v>183</v>
      </c>
      <c r="G221" s="1576"/>
      <c r="H221" s="1577"/>
      <c r="I221" s="776"/>
      <c r="J221" s="444"/>
      <c r="K221" s="445"/>
      <c r="L221" s="446">
        <f t="shared" si="8"/>
        <v>0</v>
      </c>
      <c r="M221" s="447"/>
      <c r="N221" s="447"/>
      <c r="O221" s="447"/>
      <c r="P221" s="447"/>
      <c r="Q221" s="456"/>
      <c r="R221" s="487"/>
      <c r="S221" s="518"/>
      <c r="AA221" s="1582"/>
      <c r="AB221" s="1582"/>
      <c r="AC221" s="1582"/>
      <c r="AD221" s="1582"/>
    </row>
    <row r="222" spans="1:30" s="15" customFormat="1" ht="20.25" customHeight="1" thickBot="1">
      <c r="A222" s="1163"/>
      <c r="B222" s="1163"/>
      <c r="C222" s="1159"/>
      <c r="D222" s="1162"/>
      <c r="E222" s="1163"/>
      <c r="F222" s="1157">
        <v>184</v>
      </c>
      <c r="G222" s="1576"/>
      <c r="H222" s="1577"/>
      <c r="I222" s="776"/>
      <c r="J222" s="444"/>
      <c r="K222" s="445"/>
      <c r="L222" s="446">
        <f t="shared" si="8"/>
        <v>0</v>
      </c>
      <c r="M222" s="447"/>
      <c r="N222" s="447"/>
      <c r="O222" s="447"/>
      <c r="P222" s="447"/>
      <c r="Q222" s="456"/>
      <c r="R222" s="487"/>
      <c r="S222" s="518"/>
      <c r="U222" s="1587" t="s">
        <v>1867</v>
      </c>
      <c r="V222" s="1587"/>
      <c r="W222" s="1587"/>
      <c r="X222" s="1587"/>
      <c r="Y222" s="1587"/>
      <c r="AA222" s="1582"/>
      <c r="AB222" s="1582"/>
      <c r="AC222" s="1582"/>
      <c r="AD222" s="1582"/>
    </row>
    <row r="223" spans="1:30" s="15" customFormat="1" ht="20.25" customHeight="1" thickBot="1">
      <c r="A223" s="1163"/>
      <c r="B223" s="1163"/>
      <c r="C223" s="1159"/>
      <c r="D223" s="1162"/>
      <c r="E223" s="1163"/>
      <c r="F223" s="1157">
        <v>185</v>
      </c>
      <c r="G223" s="1576"/>
      <c r="H223" s="1577"/>
      <c r="I223" s="776"/>
      <c r="J223" s="444"/>
      <c r="K223" s="445"/>
      <c r="L223" s="446">
        <f t="shared" si="8"/>
        <v>0</v>
      </c>
      <c r="M223" s="447"/>
      <c r="N223" s="447"/>
      <c r="O223" s="447"/>
      <c r="P223" s="447"/>
      <c r="Q223" s="456"/>
      <c r="R223" s="487"/>
      <c r="S223" s="518"/>
      <c r="U223" s="1587"/>
      <c r="V223" s="1587"/>
      <c r="W223" s="1587"/>
      <c r="X223" s="1587"/>
      <c r="Y223" s="1587"/>
      <c r="AA223" s="1582"/>
      <c r="AB223" s="1582"/>
      <c r="AC223" s="1582"/>
      <c r="AD223" s="1582"/>
    </row>
    <row r="224" spans="1:30" s="15" customFormat="1" ht="20.25" customHeight="1" thickBot="1">
      <c r="A224" s="1163"/>
      <c r="B224" s="1163"/>
      <c r="C224" s="1159"/>
      <c r="D224" s="1162"/>
      <c r="E224" s="1163"/>
      <c r="F224" s="1157">
        <v>186</v>
      </c>
      <c r="G224" s="1576"/>
      <c r="H224" s="1577"/>
      <c r="I224" s="776"/>
      <c r="J224" s="444"/>
      <c r="K224" s="445"/>
      <c r="L224" s="446">
        <f t="shared" si="8"/>
        <v>0</v>
      </c>
      <c r="M224" s="447"/>
      <c r="N224" s="447"/>
      <c r="O224" s="447"/>
      <c r="P224" s="447"/>
      <c r="Q224" s="456"/>
      <c r="R224" s="487"/>
      <c r="S224" s="518"/>
      <c r="U224" s="1587"/>
      <c r="V224" s="1587"/>
      <c r="W224" s="1587"/>
      <c r="X224" s="1587"/>
      <c r="Y224" s="1587"/>
      <c r="AA224" s="1582"/>
      <c r="AB224" s="1582"/>
      <c r="AC224" s="1582"/>
      <c r="AD224" s="1582"/>
    </row>
    <row r="225" spans="1:32" s="15" customFormat="1" ht="20.25" customHeight="1" thickBot="1">
      <c r="A225" s="1163"/>
      <c r="B225" s="1163"/>
      <c r="C225" s="1159"/>
      <c r="D225" s="1162"/>
      <c r="E225" s="1163"/>
      <c r="F225" s="1157">
        <v>187</v>
      </c>
      <c r="G225" s="1576"/>
      <c r="H225" s="1577"/>
      <c r="I225" s="776"/>
      <c r="J225" s="444"/>
      <c r="K225" s="445"/>
      <c r="L225" s="446">
        <f t="shared" si="8"/>
        <v>0</v>
      </c>
      <c r="M225" s="447"/>
      <c r="N225" s="447"/>
      <c r="O225" s="447"/>
      <c r="P225" s="447"/>
      <c r="Q225" s="456"/>
      <c r="R225" s="487"/>
      <c r="S225" s="518"/>
      <c r="U225" s="1587"/>
      <c r="V225" s="1587"/>
      <c r="W225" s="1587"/>
      <c r="X225" s="1587"/>
      <c r="Y225" s="1587"/>
    </row>
    <row r="226" spans="1:32" s="15" customFormat="1" ht="20.25" customHeight="1" thickBot="1">
      <c r="A226" s="1163"/>
      <c r="B226" s="1163"/>
      <c r="C226" s="1159"/>
      <c r="D226" s="1162"/>
      <c r="E226" s="1163"/>
      <c r="F226" s="1157">
        <v>188</v>
      </c>
      <c r="G226" s="1576"/>
      <c r="H226" s="1577"/>
      <c r="I226" s="776"/>
      <c r="J226" s="444"/>
      <c r="K226" s="445"/>
      <c r="L226" s="446">
        <f t="shared" si="8"/>
        <v>0</v>
      </c>
      <c r="M226" s="447"/>
      <c r="N226" s="447"/>
      <c r="O226" s="447"/>
      <c r="P226" s="447"/>
      <c r="Q226" s="456"/>
      <c r="R226" s="487"/>
      <c r="S226" s="518"/>
      <c r="U226" s="1587"/>
      <c r="V226" s="1587"/>
      <c r="W226" s="1587"/>
      <c r="X226" s="1587"/>
      <c r="Y226" s="1587"/>
    </row>
    <row r="227" spans="1:32" s="15" customFormat="1" ht="20.25" customHeight="1" thickBot="1">
      <c r="A227" s="1163"/>
      <c r="B227" s="1163"/>
      <c r="C227" s="1159"/>
      <c r="D227" s="1162"/>
      <c r="E227" s="1163"/>
      <c r="F227" s="1157">
        <v>189</v>
      </c>
      <c r="G227" s="1576"/>
      <c r="H227" s="1577"/>
      <c r="I227" s="776"/>
      <c r="J227" s="444"/>
      <c r="K227" s="445"/>
      <c r="L227" s="446">
        <f t="shared" si="8"/>
        <v>0</v>
      </c>
      <c r="M227" s="447"/>
      <c r="N227" s="447"/>
      <c r="O227" s="447"/>
      <c r="P227" s="447"/>
      <c r="Q227" s="456"/>
      <c r="R227" s="487"/>
      <c r="S227" s="518"/>
      <c r="U227" s="1587"/>
      <c r="V227" s="1587"/>
      <c r="W227" s="1587"/>
      <c r="X227" s="1587"/>
      <c r="Y227" s="1587"/>
    </row>
    <row r="228" spans="1:32" s="15" customFormat="1" ht="20.25" customHeight="1" thickBot="1">
      <c r="A228" s="1163"/>
      <c r="B228" s="1163"/>
      <c r="C228" s="1159"/>
      <c r="D228" s="1162"/>
      <c r="E228" s="1163"/>
      <c r="F228" s="1157">
        <v>190</v>
      </c>
      <c r="G228" s="1576"/>
      <c r="H228" s="1577"/>
      <c r="I228" s="776"/>
      <c r="J228" s="444"/>
      <c r="K228" s="445"/>
      <c r="L228" s="446">
        <f t="shared" si="8"/>
        <v>0</v>
      </c>
      <c r="M228" s="447"/>
      <c r="N228" s="447"/>
      <c r="O228" s="447"/>
      <c r="P228" s="447"/>
      <c r="Q228" s="456"/>
      <c r="R228" s="487"/>
      <c r="S228" s="518"/>
    </row>
    <row r="229" spans="1:32" ht="20.25" customHeight="1" thickBot="1">
      <c r="A229" s="1158"/>
      <c r="B229" s="1158"/>
      <c r="C229" s="1159"/>
      <c r="D229" s="1162"/>
      <c r="E229" s="1160"/>
      <c r="F229" s="1157">
        <v>191</v>
      </c>
      <c r="G229" s="1576"/>
      <c r="H229" s="1577"/>
      <c r="I229" s="776"/>
      <c r="J229" s="444"/>
      <c r="K229" s="445"/>
      <c r="L229" s="446">
        <f t="shared" si="8"/>
        <v>0</v>
      </c>
      <c r="M229" s="447"/>
      <c r="N229" s="447"/>
      <c r="O229" s="447"/>
      <c r="P229" s="447"/>
      <c r="Q229" s="456"/>
      <c r="R229" s="487"/>
      <c r="S229" s="518"/>
    </row>
    <row r="230" spans="1:32" ht="18" customHeight="1" thickBot="1">
      <c r="A230" s="1158"/>
      <c r="B230" s="1158"/>
      <c r="C230" s="1164"/>
      <c r="D230" s="1162"/>
      <c r="E230" s="1165"/>
      <c r="F230" s="1157">
        <v>192</v>
      </c>
      <c r="G230" s="1576"/>
      <c r="H230" s="1577"/>
      <c r="I230" s="776"/>
      <c r="J230" s="444"/>
      <c r="K230" s="445"/>
      <c r="L230" s="446">
        <f t="shared" si="8"/>
        <v>0</v>
      </c>
      <c r="M230" s="447"/>
      <c r="N230" s="447"/>
      <c r="O230" s="447"/>
      <c r="P230" s="447"/>
      <c r="Q230" s="456"/>
      <c r="R230" s="487"/>
      <c r="S230" s="518"/>
    </row>
    <row r="231" spans="1:32" ht="18.75" customHeight="1" thickBot="1">
      <c r="A231" s="1158"/>
      <c r="B231" s="1158"/>
      <c r="C231" s="1164"/>
      <c r="D231" s="1162"/>
      <c r="E231" s="1165"/>
      <c r="F231" s="1157">
        <v>193</v>
      </c>
      <c r="G231" s="1576"/>
      <c r="H231" s="1577"/>
      <c r="I231" s="776"/>
      <c r="J231" s="444"/>
      <c r="K231" s="445"/>
      <c r="L231" s="446">
        <f t="shared" si="8"/>
        <v>0</v>
      </c>
      <c r="M231" s="447"/>
      <c r="N231" s="447"/>
      <c r="O231" s="447"/>
      <c r="P231" s="447"/>
      <c r="Q231" s="456"/>
      <c r="R231" s="487"/>
      <c r="S231" s="518"/>
    </row>
    <row r="232" spans="1:32" ht="18.75" customHeight="1" thickBot="1">
      <c r="A232" s="1158"/>
      <c r="B232" s="1158"/>
      <c r="C232" s="1164"/>
      <c r="D232" s="1162"/>
      <c r="E232" s="1162"/>
      <c r="F232" s="1157">
        <v>194</v>
      </c>
      <c r="G232" s="1576"/>
      <c r="H232" s="1577"/>
      <c r="I232" s="776"/>
      <c r="J232" s="444"/>
      <c r="K232" s="445"/>
      <c r="L232" s="446">
        <f t="shared" si="8"/>
        <v>0</v>
      </c>
      <c r="M232" s="447"/>
      <c r="N232" s="447"/>
      <c r="O232" s="447"/>
      <c r="P232" s="447"/>
      <c r="Q232" s="456"/>
      <c r="R232" s="487"/>
      <c r="S232" s="518"/>
    </row>
    <row r="233" spans="1:32" ht="18.75" customHeight="1" thickBot="1">
      <c r="A233" s="1158"/>
      <c r="B233" s="1158"/>
      <c r="C233" s="1164"/>
      <c r="D233" s="1162"/>
      <c r="E233" s="1162"/>
      <c r="F233" s="1157">
        <v>195</v>
      </c>
      <c r="G233" s="1576"/>
      <c r="H233" s="1577"/>
      <c r="I233" s="776"/>
      <c r="J233" s="444"/>
      <c r="K233" s="445"/>
      <c r="L233" s="446">
        <f>J233*K233</f>
        <v>0</v>
      </c>
      <c r="M233" s="447"/>
      <c r="N233" s="447"/>
      <c r="O233" s="447"/>
      <c r="P233" s="447"/>
      <c r="Q233" s="456"/>
      <c r="R233" s="487"/>
      <c r="S233" s="518"/>
      <c r="U233" s="1023"/>
      <c r="V233" s="1023"/>
      <c r="W233" s="1023"/>
      <c r="X233" s="1023"/>
      <c r="Y233" s="1023"/>
    </row>
    <row r="234" spans="1:32" ht="18.75" customHeight="1" thickBot="1">
      <c r="A234" s="1158"/>
      <c r="B234" s="1158"/>
      <c r="C234" s="1164"/>
      <c r="D234" s="1162"/>
      <c r="E234" s="1162"/>
      <c r="F234" s="1157">
        <v>196</v>
      </c>
      <c r="G234" s="1576"/>
      <c r="H234" s="1577"/>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customHeight="1" thickBot="1">
      <c r="A235" s="1158"/>
      <c r="B235" s="1158"/>
      <c r="C235" s="1164"/>
      <c r="D235" s="1162"/>
      <c r="E235" s="1162"/>
      <c r="F235" s="1157">
        <v>197</v>
      </c>
      <c r="G235" s="1576"/>
      <c r="H235" s="1577"/>
      <c r="I235" s="776"/>
      <c r="J235" s="444"/>
      <c r="K235" s="445"/>
      <c r="L235" s="446">
        <f>J235*K235</f>
        <v>0</v>
      </c>
      <c r="M235" s="447"/>
      <c r="N235" s="447"/>
      <c r="O235" s="447"/>
      <c r="P235" s="447"/>
      <c r="Q235" s="456"/>
      <c r="R235" s="487"/>
      <c r="S235" s="518"/>
      <c r="U235" s="1023"/>
      <c r="V235" s="1023"/>
      <c r="W235" s="1023"/>
      <c r="X235" s="1023"/>
      <c r="Y235" s="1023"/>
      <c r="Z235" s="526"/>
      <c r="AA235" s="1591"/>
      <c r="AB235" s="1591"/>
      <c r="AC235" s="1591"/>
      <c r="AD235" s="436"/>
      <c r="AE235" s="436"/>
      <c r="AF235" s="223"/>
    </row>
    <row r="236" spans="1:32" ht="18.75" customHeight="1" thickBot="1">
      <c r="A236" s="1158"/>
      <c r="B236" s="1158"/>
      <c r="C236" s="1164"/>
      <c r="D236" s="1162"/>
      <c r="E236" s="1162"/>
      <c r="F236" s="1157">
        <v>198</v>
      </c>
      <c r="G236" s="1576"/>
      <c r="H236" s="1577"/>
      <c r="I236" s="776"/>
      <c r="J236" s="444"/>
      <c r="K236" s="445"/>
      <c r="L236" s="446">
        <f>J236*K236</f>
        <v>0</v>
      </c>
      <c r="M236" s="447"/>
      <c r="N236" s="447"/>
      <c r="O236" s="447"/>
      <c r="P236" s="447"/>
      <c r="Q236" s="456"/>
      <c r="R236" s="487"/>
      <c r="S236" s="518"/>
      <c r="U236" s="1023"/>
      <c r="V236" s="1023"/>
      <c r="W236" s="1023"/>
      <c r="X236" s="1023"/>
      <c r="Y236" s="1023"/>
      <c r="Z236" s="526"/>
      <c r="AA236" s="1579"/>
      <c r="AB236" s="1579"/>
      <c r="AC236" s="15"/>
      <c r="AD236" s="15"/>
    </row>
    <row r="237" spans="1:32" ht="18.75" customHeight="1" thickBot="1">
      <c r="A237" s="1158"/>
      <c r="B237" s="1158"/>
      <c r="C237" s="1164"/>
      <c r="D237" s="1162"/>
      <c r="E237" s="1162"/>
      <c r="F237" s="1157">
        <v>199</v>
      </c>
      <c r="G237" s="1589"/>
      <c r="H237" s="1590"/>
      <c r="I237" s="1045"/>
      <c r="J237" s="1046"/>
      <c r="K237" s="1047"/>
      <c r="L237" s="457">
        <f>J237*K237</f>
        <v>0</v>
      </c>
      <c r="M237" s="1048"/>
      <c r="N237" s="1048"/>
      <c r="O237" s="1048"/>
      <c r="P237" s="1048"/>
      <c r="Q237" s="1049"/>
      <c r="R237" s="487"/>
      <c r="S237" s="518"/>
      <c r="U237" s="1023"/>
      <c r="V237" s="1023"/>
      <c r="W237" s="1023"/>
      <c r="X237" s="1023"/>
      <c r="Y237" s="1023"/>
      <c r="Z237" s="526"/>
      <c r="AA237" s="1579"/>
      <c r="AB237" s="1579"/>
      <c r="AC237" s="15"/>
      <c r="AD237" s="15"/>
    </row>
    <row r="238" spans="1:32" ht="18.75" customHeight="1" thickBot="1">
      <c r="C238" s="519"/>
      <c r="D238" s="223"/>
      <c r="E238" s="223"/>
      <c r="F238" s="458" t="s">
        <v>175</v>
      </c>
      <c r="G238" s="1580" t="s">
        <v>64</v>
      </c>
      <c r="H238" s="1581"/>
      <c r="I238" s="459" t="s">
        <v>175</v>
      </c>
      <c r="J238" s="460" t="s">
        <v>175</v>
      </c>
      <c r="K238" s="461" t="s">
        <v>175</v>
      </c>
      <c r="L238" s="462">
        <f t="shared" ref="L238:Q238" si="9">SUM(L39:L237)</f>
        <v>15923</v>
      </c>
      <c r="M238" s="462">
        <f>SUM(M39:M237)</f>
        <v>7914</v>
      </c>
      <c r="N238" s="462">
        <f t="shared" si="9"/>
        <v>0</v>
      </c>
      <c r="O238" s="462">
        <f t="shared" si="9"/>
        <v>7969</v>
      </c>
      <c r="P238" s="462">
        <f t="shared" si="9"/>
        <v>0</v>
      </c>
      <c r="Q238" s="462">
        <f t="shared" si="9"/>
        <v>0</v>
      </c>
      <c r="R238" s="488"/>
      <c r="S238" s="520"/>
      <c r="U238" s="1023"/>
      <c r="V238" s="1023"/>
      <c r="W238" s="1023"/>
      <c r="X238" s="1023"/>
      <c r="Y238" s="1023"/>
      <c r="Z238" s="526"/>
      <c r="AA238" s="1578"/>
      <c r="AB238" s="1578"/>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578"/>
      <c r="AB239" s="1578"/>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578"/>
      <c r="AB240" s="1578"/>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578"/>
      <c r="AB241" s="1578"/>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578"/>
      <c r="AB242" s="1578"/>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578"/>
      <c r="AB243" s="1578"/>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578"/>
      <c r="AB244" s="1578"/>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588"/>
      <c r="AB245" s="1588"/>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7">
      <c r="Q286" s="484"/>
      <c r="R286" s="484"/>
      <c r="S286" s="484"/>
      <c r="U286" s="1023"/>
      <c r="V286" s="1023"/>
      <c r="W286" s="1023"/>
      <c r="X286" s="1023"/>
      <c r="Y286" s="1023"/>
    </row>
    <row r="287" spans="17:25" ht="17">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Protection password="D69D" sheet="1" formatCells="0" formatColumns="0" formatRows="0"/>
  <dataConsolidate/>
  <mergeCells count="288">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L20:M20"/>
    <mergeCell ref="L24:M24"/>
    <mergeCell ref="D25:D32"/>
    <mergeCell ref="G20:H20"/>
    <mergeCell ref="G18:H18"/>
    <mergeCell ref="G19:H19"/>
    <mergeCell ref="D37:D44"/>
    <mergeCell ref="F37:F38"/>
    <mergeCell ref="G42:H42"/>
    <mergeCell ref="G43:H43"/>
    <mergeCell ref="G44:H44"/>
    <mergeCell ref="F27:G27"/>
    <mergeCell ref="F28:G28"/>
    <mergeCell ref="F29:G29"/>
    <mergeCell ref="G39:H39"/>
    <mergeCell ref="F25:G25"/>
    <mergeCell ref="G37:H38"/>
    <mergeCell ref="F26:G26"/>
    <mergeCell ref="F30:G30"/>
    <mergeCell ref="F31:G31"/>
    <mergeCell ref="G41:H41"/>
    <mergeCell ref="G40:H40"/>
    <mergeCell ref="G21:H21"/>
    <mergeCell ref="L37:L38"/>
    <mergeCell ref="K37:K38"/>
    <mergeCell ref="G83:H83"/>
    <mergeCell ref="N23:Q23"/>
    <mergeCell ref="N37:O37"/>
    <mergeCell ref="P37:Q37"/>
    <mergeCell ref="J20:K20"/>
    <mergeCell ref="J37:J38"/>
    <mergeCell ref="I37:I38"/>
    <mergeCell ref="G78:H78"/>
    <mergeCell ref="G79:H79"/>
    <mergeCell ref="G85:H85"/>
    <mergeCell ref="G86:H86"/>
    <mergeCell ref="G45:H45"/>
    <mergeCell ref="J24:K24"/>
    <mergeCell ref="G48:H48"/>
    <mergeCell ref="G49:H49"/>
    <mergeCell ref="G50:H50"/>
    <mergeCell ref="G51:H51"/>
    <mergeCell ref="F33:G33"/>
    <mergeCell ref="F32:G32"/>
    <mergeCell ref="G69:H69"/>
    <mergeCell ref="G70:H70"/>
    <mergeCell ref="G71:H71"/>
    <mergeCell ref="G72:H72"/>
    <mergeCell ref="G84:H84"/>
    <mergeCell ref="G73:H73"/>
    <mergeCell ref="G53:H53"/>
    <mergeCell ref="G59:H59"/>
    <mergeCell ref="G81:H81"/>
    <mergeCell ref="G82:H82"/>
    <mergeCell ref="G54:H54"/>
    <mergeCell ref="G55:H55"/>
    <mergeCell ref="G56:H56"/>
    <mergeCell ref="G52:H52"/>
    <mergeCell ref="G88:H88"/>
    <mergeCell ref="G89:H89"/>
    <mergeCell ref="G132:H132"/>
    <mergeCell ref="G133:H133"/>
    <mergeCell ref="G134:H134"/>
    <mergeCell ref="G135:H135"/>
    <mergeCell ref="G121:H121"/>
    <mergeCell ref="G122:H122"/>
    <mergeCell ref="G116:H116"/>
    <mergeCell ref="G118:H118"/>
    <mergeCell ref="G120:H120"/>
    <mergeCell ref="G130:H130"/>
    <mergeCell ref="G123:H123"/>
    <mergeCell ref="G125:H125"/>
    <mergeCell ref="G90:H90"/>
    <mergeCell ref="G113:H113"/>
    <mergeCell ref="G114:H114"/>
    <mergeCell ref="G115:H115"/>
    <mergeCell ref="G128:H128"/>
    <mergeCell ref="G117:H117"/>
    <mergeCell ref="G119:H119"/>
    <mergeCell ref="G126:H126"/>
    <mergeCell ref="G101:H101"/>
    <mergeCell ref="G127:H127"/>
    <mergeCell ref="G148:H148"/>
    <mergeCell ref="AA235:AC235"/>
    <mergeCell ref="G46:H46"/>
    <mergeCell ref="G47:H47"/>
    <mergeCell ref="G62:H62"/>
    <mergeCell ref="G136:H136"/>
    <mergeCell ref="G149:H149"/>
    <mergeCell ref="G92:H92"/>
    <mergeCell ref="G93:H93"/>
    <mergeCell ref="G94:H94"/>
    <mergeCell ref="G95:H95"/>
    <mergeCell ref="G63:H63"/>
    <mergeCell ref="G64:H64"/>
    <mergeCell ref="G65:H65"/>
    <mergeCell ref="G77:H77"/>
    <mergeCell ref="G66:H66"/>
    <mergeCell ref="G67:H67"/>
    <mergeCell ref="G68:H68"/>
    <mergeCell ref="G124:H124"/>
    <mergeCell ref="G60:H60"/>
    <mergeCell ref="G111:H111"/>
    <mergeCell ref="G91:H91"/>
    <mergeCell ref="G100:H100"/>
    <mergeCell ref="G146:H146"/>
    <mergeCell ref="G147:H147"/>
    <mergeCell ref="G139:H139"/>
    <mergeCell ref="G140:H140"/>
    <mergeCell ref="G141:H141"/>
    <mergeCell ref="G137:H137"/>
    <mergeCell ref="G138:H138"/>
    <mergeCell ref="G145:H145"/>
    <mergeCell ref="AA245:AB245"/>
    <mergeCell ref="AA239:AB239"/>
    <mergeCell ref="AA244:AB244"/>
    <mergeCell ref="AA243:AB243"/>
    <mergeCell ref="G144:H144"/>
    <mergeCell ref="AA237:AB237"/>
    <mergeCell ref="G151:H151"/>
    <mergeCell ref="G152:H152"/>
    <mergeCell ref="G153:H153"/>
    <mergeCell ref="G154:H154"/>
    <mergeCell ref="AA241:AB241"/>
    <mergeCell ref="G169:H169"/>
    <mergeCell ref="G170:H170"/>
    <mergeCell ref="G221:H221"/>
    <mergeCell ref="G222:H222"/>
    <mergeCell ref="G223:H223"/>
    <mergeCell ref="G237:H237"/>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G234:H234"/>
    <mergeCell ref="AA84:AD224"/>
    <mergeCell ref="V77:Y219"/>
    <mergeCell ref="U222:Y227"/>
    <mergeCell ref="G142:H142"/>
    <mergeCell ref="G158:H158"/>
    <mergeCell ref="G159:H159"/>
    <mergeCell ref="G160:H160"/>
    <mergeCell ref="G162:H162"/>
    <mergeCell ref="G177:H177"/>
    <mergeCell ref="G178:H178"/>
    <mergeCell ref="G202:H202"/>
    <mergeCell ref="G203:H203"/>
    <mergeCell ref="G198:H198"/>
    <mergeCell ref="G199:H199"/>
    <mergeCell ref="G200:H200"/>
    <mergeCell ref="G204:H204"/>
    <mergeCell ref="G224:H224"/>
    <mergeCell ref="G236:H236"/>
    <mergeCell ref="G227:H227"/>
    <mergeCell ref="G228:H228"/>
    <mergeCell ref="G229:H229"/>
    <mergeCell ref="G230:H230"/>
    <mergeCell ref="G231:H231"/>
    <mergeCell ref="G235:H235"/>
    <mergeCell ref="G232:H232"/>
    <mergeCell ref="G233:H233"/>
    <mergeCell ref="G161:H161"/>
    <mergeCell ref="G87:H87"/>
    <mergeCell ref="G220:H220"/>
    <mergeCell ref="G214:H214"/>
    <mergeCell ref="G192:H192"/>
    <mergeCell ref="G193:H193"/>
    <mergeCell ref="G194:H194"/>
    <mergeCell ref="G195:H195"/>
    <mergeCell ref="G205:H205"/>
    <mergeCell ref="G206:H206"/>
    <mergeCell ref="G215:H215"/>
    <mergeCell ref="G208:H208"/>
    <mergeCell ref="G209:H209"/>
    <mergeCell ref="G216:H216"/>
    <mergeCell ref="G217:H217"/>
    <mergeCell ref="G207:H207"/>
    <mergeCell ref="G218:H218"/>
    <mergeCell ref="G210:H210"/>
    <mergeCell ref="G211:H211"/>
    <mergeCell ref="G212:H212"/>
    <mergeCell ref="G213:H213"/>
    <mergeCell ref="G196:H196"/>
    <mergeCell ref="G197:H197"/>
    <mergeCell ref="G201:H201"/>
    <mergeCell ref="G181:H181"/>
    <mergeCell ref="G182:H182"/>
    <mergeCell ref="G184:H184"/>
    <mergeCell ref="G186:H186"/>
    <mergeCell ref="G187:H187"/>
    <mergeCell ref="G188:H188"/>
    <mergeCell ref="G57:H57"/>
    <mergeCell ref="G105:H105"/>
    <mergeCell ref="G80:H80"/>
    <mergeCell ref="G96:H96"/>
    <mergeCell ref="G97:H97"/>
    <mergeCell ref="G98:H98"/>
    <mergeCell ref="G99:H99"/>
    <mergeCell ref="G107:H107"/>
    <mergeCell ref="G173:H173"/>
    <mergeCell ref="G164:H164"/>
    <mergeCell ref="G165:H165"/>
    <mergeCell ref="G166:H166"/>
    <mergeCell ref="G163:H163"/>
    <mergeCell ref="G108:H108"/>
    <mergeCell ref="G109:H109"/>
    <mergeCell ref="G110:H110"/>
    <mergeCell ref="G156:H156"/>
    <mergeCell ref="G157:H157"/>
    <mergeCell ref="G183:H183"/>
    <mergeCell ref="G191:H191"/>
    <mergeCell ref="G129:H129"/>
    <mergeCell ref="G112:H112"/>
    <mergeCell ref="AA242:AB242"/>
    <mergeCell ref="G58:H58"/>
    <mergeCell ref="G74:H74"/>
    <mergeCell ref="G75:H75"/>
    <mergeCell ref="G76:H76"/>
    <mergeCell ref="G61:H61"/>
    <mergeCell ref="G106:H106"/>
    <mergeCell ref="G104:H104"/>
    <mergeCell ref="G102:H102"/>
    <mergeCell ref="G103:H103"/>
    <mergeCell ref="AA238:AB238"/>
    <mergeCell ref="G174:H174"/>
    <mergeCell ref="G175:H175"/>
    <mergeCell ref="G176:H176"/>
    <mergeCell ref="G185:H185"/>
    <mergeCell ref="G219:H219"/>
    <mergeCell ref="G189:H189"/>
    <mergeCell ref="G190:H190"/>
    <mergeCell ref="G179:H179"/>
    <mergeCell ref="G180:H180"/>
  </mergeCells>
  <pageMargins left="0.42" right="0.4" top="0.52" bottom="0.48"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I39:I40 I41:I237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1" tint="4.9989318521683403E-2"/>
  </sheetPr>
  <dimension ref="D1:S40"/>
  <sheetViews>
    <sheetView showGridLines="0" workbookViewId="0">
      <selection activeCell="K44" sqref="K44"/>
    </sheetView>
  </sheetViews>
  <sheetFormatPr baseColWidth="10" defaultColWidth="8.83203125" defaultRowHeight="12" x14ac:dyDescent="0"/>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8" max="18" width="3.1640625" customWidth="1"/>
  </cols>
  <sheetData>
    <row r="1" spans="4:19" ht="13" thickBot="1"/>
    <row r="2" spans="4:19" ht="20" thickBot="1">
      <c r="D2" s="1705" t="s">
        <v>1429</v>
      </c>
      <c r="E2" s="1706"/>
      <c r="F2" s="1706"/>
      <c r="G2" s="1706"/>
      <c r="H2" s="1706"/>
      <c r="I2" s="1706"/>
      <c r="J2" s="1706"/>
      <c r="K2" s="1706"/>
      <c r="L2" s="1706"/>
      <c r="M2" s="1706"/>
      <c r="N2" s="1706"/>
      <c r="O2" s="1706"/>
      <c r="P2" s="1706"/>
      <c r="Q2" s="1706"/>
      <c r="R2" s="1707"/>
    </row>
    <row r="3" spans="4:19" ht="20.25" customHeight="1" thickBot="1">
      <c r="D3" s="1708" t="s">
        <v>563</v>
      </c>
      <c r="E3" s="1709"/>
      <c r="F3" s="1709"/>
      <c r="G3" s="1709"/>
      <c r="H3" s="1709"/>
      <c r="I3" s="1709"/>
      <c r="J3" s="1709"/>
      <c r="K3" s="1709"/>
      <c r="L3" s="1709"/>
      <c r="M3" s="1709"/>
      <c r="N3" s="1709"/>
      <c r="O3" s="1709"/>
      <c r="P3" s="1709"/>
      <c r="Q3" s="1709"/>
      <c r="R3" s="1710"/>
    </row>
    <row r="4" spans="4:19" ht="13" thickBot="1">
      <c r="D4" s="663"/>
      <c r="E4" s="659"/>
      <c r="F4" s="659"/>
      <c r="G4" s="659"/>
      <c r="H4" s="659"/>
      <c r="I4" s="659"/>
      <c r="J4" s="659"/>
      <c r="K4" s="659"/>
      <c r="L4" s="659"/>
      <c r="M4" s="659"/>
      <c r="N4" s="659"/>
      <c r="O4" s="659"/>
      <c r="P4" s="659"/>
      <c r="Q4" s="659"/>
      <c r="R4" s="660"/>
    </row>
    <row r="5" spans="4:19" ht="92.25" customHeight="1" thickBot="1">
      <c r="D5" s="263"/>
      <c r="E5" s="664" t="s">
        <v>367</v>
      </c>
      <c r="F5" s="1711" t="s">
        <v>1488</v>
      </c>
      <c r="G5" s="1712"/>
      <c r="H5" s="1712"/>
      <c r="I5" s="1712"/>
      <c r="J5" s="1712"/>
      <c r="K5" s="1712"/>
      <c r="L5" s="1712"/>
      <c r="M5" s="1712"/>
      <c r="N5" s="1712"/>
      <c r="O5" s="1712"/>
      <c r="P5" s="1712"/>
      <c r="Q5" s="1713"/>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 thickBot="1">
      <c r="D40" s="265"/>
      <c r="E40" s="266"/>
      <c r="F40" s="266"/>
      <c r="G40" s="266"/>
      <c r="H40" s="266"/>
      <c r="I40" s="266"/>
      <c r="J40" s="266"/>
      <c r="K40" s="266"/>
      <c r="L40" s="266"/>
      <c r="M40" s="266"/>
      <c r="N40" s="266"/>
      <c r="O40" s="266"/>
      <c r="P40" s="266"/>
      <c r="Q40" s="266"/>
      <c r="R40" s="267"/>
    </row>
  </sheetData>
  <sheetProtection password="D69D" sheet="1" selectLockedCells="1"/>
  <mergeCells count="3">
    <mergeCell ref="D2:R2"/>
    <mergeCell ref="D3:R3"/>
    <mergeCell ref="F5:Q5"/>
  </mergeCells>
  <pageMargins left="0.7" right="0.7" top="0.75" bottom="0"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000FF"/>
    <pageSetUpPr fitToPage="1"/>
  </sheetPr>
  <dimension ref="B1:N82"/>
  <sheetViews>
    <sheetView zoomScaleSheetLayoutView="80" workbookViewId="0">
      <selection activeCell="F11" sqref="F11"/>
    </sheetView>
  </sheetViews>
  <sheetFormatPr baseColWidth="10" defaultColWidth="8.83203125" defaultRowHeight="12" x14ac:dyDescent="0"/>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8.83203125" style="28"/>
  </cols>
  <sheetData>
    <row r="1" spans="2:13" ht="11.25" customHeight="1" thickBot="1"/>
    <row r="2" spans="2:13" ht="20" thickBot="1">
      <c r="C2" s="1714" t="s">
        <v>1429</v>
      </c>
      <c r="D2" s="1715"/>
      <c r="E2" s="1715"/>
      <c r="F2" s="1715"/>
      <c r="G2" s="1715"/>
      <c r="H2" s="1715"/>
      <c r="I2" s="1715"/>
      <c r="J2" s="1715"/>
      <c r="K2" s="1715"/>
      <c r="L2" s="1715"/>
      <c r="M2" s="1716"/>
    </row>
    <row r="3" spans="2:13" ht="20.25" customHeight="1" thickBot="1">
      <c r="C3" s="1717" t="s">
        <v>369</v>
      </c>
      <c r="D3" s="1718"/>
      <c r="E3" s="1718"/>
      <c r="F3" s="1719"/>
      <c r="G3" s="1719"/>
      <c r="H3" s="1719"/>
      <c r="I3" s="1719"/>
      <c r="J3" s="1719"/>
      <c r="K3" s="1718"/>
      <c r="L3" s="1718"/>
      <c r="M3" s="1720"/>
    </row>
    <row r="4" spans="2:13" ht="39.75" customHeight="1" thickBot="1">
      <c r="B4" s="29"/>
      <c r="C4" s="384"/>
      <c r="D4" s="1725" t="s">
        <v>367</v>
      </c>
      <c r="E4" s="1726"/>
      <c r="F4" s="1722" t="s">
        <v>646</v>
      </c>
      <c r="G4" s="1723"/>
      <c r="H4" s="1723"/>
      <c r="I4" s="1723"/>
      <c r="J4" s="1724"/>
      <c r="K4" s="389"/>
      <c r="L4" s="389"/>
      <c r="M4" s="383"/>
    </row>
    <row r="5" spans="2:13" ht="13" thickBot="1">
      <c r="C5" s="27"/>
      <c r="M5" s="29"/>
    </row>
    <row r="6" spans="2:13" ht="15.75" customHeight="1" thickBot="1">
      <c r="C6" s="27"/>
      <c r="D6" s="600"/>
      <c r="E6" s="601"/>
      <c r="F6" s="601"/>
      <c r="G6" s="601"/>
      <c r="H6" s="601"/>
      <c r="I6" s="1721" t="s">
        <v>262</v>
      </c>
      <c r="J6" s="1721"/>
      <c r="K6" s="1721"/>
      <c r="L6" s="1721"/>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36">
      <c r="C8" s="27"/>
      <c r="D8" s="534" t="s">
        <v>111</v>
      </c>
      <c r="E8" s="535" t="s">
        <v>1913</v>
      </c>
      <c r="F8" s="535" t="s">
        <v>1914</v>
      </c>
      <c r="G8" s="535" t="s">
        <v>1915</v>
      </c>
      <c r="H8" s="842" t="s">
        <v>1916</v>
      </c>
      <c r="I8" s="536"/>
      <c r="J8" s="536"/>
      <c r="K8" s="536"/>
      <c r="L8" s="537"/>
      <c r="M8" s="29"/>
    </row>
    <row r="9" spans="2:13" ht="13">
      <c r="C9" s="27"/>
      <c r="D9" s="538"/>
      <c r="E9" s="539"/>
      <c r="F9" s="539"/>
      <c r="G9" s="539"/>
      <c r="H9" s="843"/>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645</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47"/>
  <sheetViews>
    <sheetView workbookViewId="0">
      <selection activeCell="E8" sqref="E8"/>
    </sheetView>
  </sheetViews>
  <sheetFormatPr baseColWidth="10" defaultColWidth="8.83203125" defaultRowHeight="12" x14ac:dyDescent="0"/>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8.83203125" style="93"/>
  </cols>
  <sheetData>
    <row r="1" spans="1:16" ht="57.75" customHeight="1" thickBot="1">
      <c r="A1" s="560"/>
      <c r="J1" s="104"/>
      <c r="K1" s="104"/>
    </row>
    <row r="2" spans="1:16" ht="18.75" customHeight="1" thickBot="1">
      <c r="C2" s="1729" t="s">
        <v>1429</v>
      </c>
      <c r="D2" s="1730"/>
      <c r="E2" s="1730"/>
      <c r="F2" s="1730"/>
      <c r="G2" s="1730"/>
      <c r="H2" s="1730"/>
      <c r="I2" s="1730"/>
      <c r="J2" s="1731"/>
    </row>
    <row r="3" spans="1:16" ht="18" customHeight="1" thickBot="1">
      <c r="C3" s="1732" t="s">
        <v>1455</v>
      </c>
      <c r="D3" s="1733"/>
      <c r="E3" s="1733"/>
      <c r="F3" s="1733"/>
      <c r="G3" s="1733"/>
      <c r="H3" s="1733"/>
      <c r="I3" s="1733"/>
      <c r="J3" s="1734"/>
    </row>
    <row r="4" spans="1:16" ht="12" customHeight="1" thickBot="1">
      <c r="C4" s="346"/>
      <c r="D4" s="58"/>
      <c r="E4" s="90"/>
      <c r="F4" s="90"/>
      <c r="G4" s="90"/>
      <c r="H4" s="90"/>
      <c r="I4" s="90"/>
      <c r="J4" s="96"/>
    </row>
    <row r="5" spans="1:16" ht="48.75" customHeight="1" thickBot="1">
      <c r="C5" s="346"/>
      <c r="D5" s="684" t="s">
        <v>367</v>
      </c>
      <c r="E5" s="1735" t="s">
        <v>1456</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4">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28"/>
      <c r="E39" s="1728"/>
      <c r="F39" s="1728"/>
      <c r="G39" s="1728"/>
      <c r="H39" s="1728"/>
      <c r="I39" s="930"/>
      <c r="J39" s="682"/>
      <c r="K39" s="90"/>
      <c r="L39" s="90"/>
      <c r="M39" s="90"/>
      <c r="N39" s="90"/>
      <c r="O39" s="90"/>
    </row>
    <row r="40" spans="3:15" ht="13">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AB43"/>
  <sheetViews>
    <sheetView zoomScale="90" zoomScaleNormal="90" zoomScaleSheetLayoutView="70" zoomScalePageLayoutView="90" workbookViewId="0">
      <selection activeCell="E10" sqref="E10:J10"/>
    </sheetView>
  </sheetViews>
  <sheetFormatPr baseColWidth="10" defaultColWidth="8.83203125" defaultRowHeight="14" x14ac:dyDescent="0"/>
  <cols>
    <col min="1" max="1" width="2.83203125" style="56" customWidth="1"/>
    <col min="2" max="2" width="38.5" style="56" customWidth="1"/>
    <col min="3" max="3" width="8.1640625" style="855" customWidth="1"/>
    <col min="4" max="4" width="21" style="56" bestFit="1" customWidth="1"/>
    <col min="5" max="5" width="8" style="56" customWidth="1"/>
    <col min="6" max="6" width="9" style="56" customWidth="1"/>
    <col min="7" max="9" width="9.1640625" style="56" customWidth="1"/>
    <col min="10" max="10" width="6.33203125" style="56" customWidth="1"/>
    <col min="11" max="11" width="8.83203125" style="56"/>
    <col min="12" max="12" width="12.5" style="56" customWidth="1"/>
    <col min="13" max="13" width="6.5" style="817" customWidth="1"/>
    <col min="14" max="14" width="12" style="56" customWidth="1"/>
    <col min="15" max="15" width="6.33203125" style="817" customWidth="1"/>
    <col min="16" max="16" width="10.6640625" style="56" customWidth="1"/>
    <col min="17" max="17" width="6.33203125" style="817" customWidth="1"/>
    <col min="18" max="18" width="12.1640625" style="56" customWidth="1"/>
    <col min="19" max="19" width="6.6640625" style="56" customWidth="1"/>
    <col min="20" max="20" width="13" style="56" customWidth="1"/>
    <col min="21" max="21" width="6.6640625" style="56" customWidth="1"/>
    <col min="22" max="22" width="11.1640625" style="817" customWidth="1"/>
    <col min="23" max="23" width="6.83203125" style="56" customWidth="1"/>
    <col min="24" max="24" width="9.5" style="56" customWidth="1"/>
    <col min="25" max="25" width="12.5" style="93" customWidth="1"/>
    <col min="26" max="16384" width="8.83203125" style="56"/>
  </cols>
  <sheetData>
    <row r="1" spans="2:28" ht="57.75" customHeight="1" thickBot="1">
      <c r="N1" s="57" t="s">
        <v>323</v>
      </c>
      <c r="Y1" s="667" t="s">
        <v>323</v>
      </c>
      <c r="Z1" s="57" t="s">
        <v>81</v>
      </c>
    </row>
    <row r="2" spans="2:28" ht="19.5" customHeight="1" thickBot="1">
      <c r="C2" s="1744" t="s">
        <v>1240</v>
      </c>
      <c r="D2" s="1745"/>
      <c r="E2" s="1745"/>
      <c r="F2" s="1745"/>
      <c r="G2" s="1745"/>
      <c r="H2" s="1745"/>
      <c r="I2" s="1745"/>
      <c r="J2" s="1745"/>
      <c r="K2" s="1745"/>
      <c r="L2" s="1745"/>
      <c r="M2" s="1745"/>
      <c r="N2" s="1745"/>
      <c r="O2" s="1745"/>
      <c r="P2" s="1745"/>
      <c r="Q2" s="1745"/>
      <c r="R2" s="1745"/>
      <c r="S2" s="1745"/>
      <c r="T2" s="1745"/>
      <c r="U2" s="1745"/>
      <c r="V2" s="1745"/>
      <c r="W2" s="1745"/>
      <c r="X2" s="1745"/>
      <c r="Y2" s="1746"/>
      <c r="Z2" s="57" t="s">
        <v>82</v>
      </c>
    </row>
    <row r="3" spans="2:28" ht="19.5" customHeight="1" thickBot="1">
      <c r="C3" s="1747" t="s">
        <v>1457</v>
      </c>
      <c r="D3" s="1748"/>
      <c r="E3" s="1748"/>
      <c r="F3" s="1748"/>
      <c r="G3" s="1748"/>
      <c r="H3" s="1748"/>
      <c r="I3" s="1748"/>
      <c r="J3" s="1748"/>
      <c r="K3" s="1748"/>
      <c r="L3" s="1748"/>
      <c r="M3" s="1748"/>
      <c r="N3" s="1748"/>
      <c r="O3" s="1748"/>
      <c r="P3" s="1748"/>
      <c r="Q3" s="1748"/>
      <c r="R3" s="1748"/>
      <c r="S3" s="1748"/>
      <c r="T3" s="1748"/>
      <c r="U3" s="1748"/>
      <c r="V3" s="1748"/>
      <c r="W3" s="1748"/>
      <c r="X3" s="1748"/>
      <c r="Y3" s="1749"/>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 thickBot="1">
      <c r="B5" s="855"/>
      <c r="C5" s="856"/>
      <c r="D5" s="1750" t="s">
        <v>273</v>
      </c>
      <c r="E5" s="1751"/>
      <c r="F5" s="1751"/>
      <c r="G5" s="1751"/>
      <c r="H5" s="1751"/>
      <c r="I5" s="1751"/>
      <c r="J5" s="1751"/>
      <c r="K5" s="1751"/>
      <c r="L5" s="1751"/>
      <c r="M5" s="1751"/>
      <c r="N5" s="1751"/>
      <c r="O5" s="1751"/>
      <c r="P5" s="1751"/>
      <c r="Q5" s="1751"/>
      <c r="R5" s="1751"/>
      <c r="S5" s="1751"/>
      <c r="T5" s="1751"/>
      <c r="U5" s="1751"/>
      <c r="V5" s="1751"/>
      <c r="W5" s="1751"/>
      <c r="X5" s="1752"/>
      <c r="Y5" s="96"/>
    </row>
    <row r="6" spans="2:28" ht="1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541</v>
      </c>
      <c r="E7" s="1753" t="s">
        <v>1241</v>
      </c>
      <c r="F7" s="1754"/>
      <c r="G7" s="1754"/>
      <c r="H7" s="1754"/>
      <c r="I7" s="1754"/>
      <c r="J7" s="1754"/>
      <c r="K7" s="1754"/>
      <c r="L7" s="1754"/>
      <c r="M7" s="1754"/>
      <c r="N7" s="1754"/>
      <c r="O7" s="1754"/>
      <c r="P7" s="1754"/>
      <c r="Q7" s="1754"/>
      <c r="R7" s="1754"/>
      <c r="S7" s="1754"/>
      <c r="T7" s="1754"/>
      <c r="U7" s="1754"/>
      <c r="V7" s="1754"/>
      <c r="W7" s="1754"/>
      <c r="X7" s="1755"/>
      <c r="Y7" s="96"/>
    </row>
    <row r="8" spans="2:28" ht="38.25" customHeight="1">
      <c r="B8" s="93"/>
      <c r="C8" s="856"/>
      <c r="D8" s="860"/>
      <c r="E8" s="861"/>
      <c r="F8" s="861"/>
      <c r="G8" s="861"/>
      <c r="H8" s="861"/>
      <c r="I8" s="861"/>
      <c r="J8" s="861"/>
      <c r="K8" s="861"/>
      <c r="L8" s="1756" t="str">
        <f>IF(AND(OR(E10="Panama",E10="Costa Rica",E10="Guatemala",E10="Nicaragua",E10="El Salvador"),E12="2.2.3, Local Government and Decentralization"),"Is this project being funded by Central America Regional Security Intiative (CARSI) funding?","")</f>
        <v/>
      </c>
      <c r="M8" s="1756"/>
      <c r="N8" s="1756"/>
      <c r="O8" s="1756"/>
      <c r="P8" s="861"/>
      <c r="Q8" s="861"/>
      <c r="R8" s="1758" t="str">
        <f>IF(P9="Yes","If you marked any CARSI risk factors as being relevant to the project, please explain how your project addressed these risk factors","")</f>
        <v/>
      </c>
      <c r="S8" s="1758"/>
      <c r="T8" s="1758"/>
      <c r="U8" s="1758"/>
      <c r="V8" s="1758"/>
      <c r="W8" s="1758"/>
      <c r="X8" s="1758"/>
      <c r="Y8" s="96"/>
    </row>
    <row r="9" spans="2:28" ht="21.75" customHeight="1">
      <c r="B9" s="93"/>
      <c r="C9" s="856"/>
      <c r="D9" s="862"/>
      <c r="E9" s="857"/>
      <c r="F9" s="857"/>
      <c r="G9" s="857"/>
      <c r="H9" s="857"/>
      <c r="I9" s="857"/>
      <c r="J9" s="857"/>
      <c r="K9" s="857"/>
      <c r="L9" s="1757"/>
      <c r="M9" s="1757"/>
      <c r="N9" s="1757"/>
      <c r="O9" s="1757"/>
      <c r="P9" s="870"/>
      <c r="Q9" s="857"/>
      <c r="R9" s="1759"/>
      <c r="S9" s="1759"/>
      <c r="T9" s="1759"/>
      <c r="U9" s="1759"/>
      <c r="V9" s="1759"/>
      <c r="W9" s="1759"/>
      <c r="X9" s="1759"/>
      <c r="Y9" s="96"/>
    </row>
    <row r="10" spans="2:28" ht="20.25" customHeight="1">
      <c r="B10" s="93"/>
      <c r="C10" s="856"/>
      <c r="D10" s="863" t="s">
        <v>501</v>
      </c>
      <c r="E10" s="1760"/>
      <c r="F10" s="1761"/>
      <c r="G10" s="1761"/>
      <c r="H10" s="1761"/>
      <c r="I10" s="1761"/>
      <c r="J10" s="1762"/>
      <c r="K10" s="857"/>
      <c r="L10" s="1757"/>
      <c r="M10" s="1757"/>
      <c r="N10" s="1757"/>
      <c r="O10" s="1757"/>
      <c r="P10" s="857"/>
      <c r="Q10" s="857"/>
      <c r="R10" s="1759"/>
      <c r="S10" s="1759"/>
      <c r="T10" s="1759"/>
      <c r="U10" s="1759"/>
      <c r="V10" s="1759"/>
      <c r="W10" s="1759"/>
      <c r="X10" s="1759"/>
      <c r="Y10" s="96"/>
    </row>
    <row r="11" spans="2:28" ht="16.5" customHeight="1">
      <c r="B11" s="855"/>
      <c r="C11" s="856"/>
      <c r="D11" s="864"/>
      <c r="E11" s="59"/>
      <c r="F11" s="59"/>
      <c r="G11" s="59"/>
      <c r="H11" s="59"/>
      <c r="I11" s="59"/>
      <c r="J11" s="59"/>
      <c r="K11" s="59"/>
      <c r="L11" s="1763" t="str">
        <f>IF(P9="Yes","Then please make sure to fill out information for the indicators below that say 'CARSI' (as they apply to your project) and also please answer the question about risk factors to the right.","")</f>
        <v/>
      </c>
      <c r="M11" s="1763"/>
      <c r="N11" s="1763"/>
      <c r="O11" s="1763"/>
      <c r="P11" s="1763"/>
      <c r="Q11" s="865"/>
      <c r="R11" s="1759"/>
      <c r="S11" s="1759"/>
      <c r="T11" s="1759"/>
      <c r="U11" s="1759"/>
      <c r="V11" s="1759"/>
      <c r="W11" s="1759"/>
      <c r="X11" s="1759"/>
      <c r="Y11" s="96"/>
    </row>
    <row r="12" spans="2:28" ht="15">
      <c r="B12" s="855"/>
      <c r="C12" s="856"/>
      <c r="D12" s="864" t="s">
        <v>216</v>
      </c>
      <c r="E12" s="1329"/>
      <c r="F12" s="1330"/>
      <c r="G12" s="1330"/>
      <c r="H12" s="1330"/>
      <c r="I12" s="1330"/>
      <c r="J12" s="1331"/>
      <c r="K12" s="818"/>
      <c r="L12" s="1763"/>
      <c r="M12" s="1763"/>
      <c r="N12" s="1763"/>
      <c r="O12" s="1763"/>
      <c r="P12" s="1763"/>
      <c r="Q12" s="818"/>
      <c r="R12" s="1759"/>
      <c r="S12" s="1759"/>
      <c r="T12" s="1759"/>
      <c r="U12" s="1759"/>
      <c r="V12" s="1759"/>
      <c r="W12" s="1759"/>
      <c r="X12" s="1759"/>
      <c r="Y12" s="305"/>
    </row>
    <row r="13" spans="2:28" ht="33.75" customHeight="1">
      <c r="B13" s="855"/>
      <c r="C13" s="856"/>
      <c r="D13" s="864"/>
      <c r="E13" s="823"/>
      <c r="F13" s="823"/>
      <c r="G13" s="823"/>
      <c r="H13" s="823"/>
      <c r="I13" s="823"/>
      <c r="J13" s="823"/>
      <c r="K13" s="818"/>
      <c r="L13" s="1764"/>
      <c r="M13" s="1764"/>
      <c r="N13" s="1764"/>
      <c r="O13" s="1764"/>
      <c r="P13" s="1764"/>
      <c r="Q13" s="818"/>
      <c r="R13" s="59"/>
      <c r="S13" s="59"/>
      <c r="T13" s="59"/>
      <c r="U13" s="59"/>
      <c r="V13" s="59"/>
      <c r="W13" s="59"/>
      <c r="X13" s="90"/>
      <c r="Y13" s="305"/>
    </row>
    <row r="14" spans="2:28" ht="60" customHeight="1">
      <c r="B14" s="855"/>
      <c r="C14" s="856"/>
      <c r="D14" s="864" t="s">
        <v>324</v>
      </c>
      <c r="E14" s="1738" t="s">
        <v>325</v>
      </c>
      <c r="F14" s="1739"/>
      <c r="G14" s="1739"/>
      <c r="H14" s="1739"/>
      <c r="I14" s="1739"/>
      <c r="J14" s="1740"/>
      <c r="K14" s="824">
        <v>12</v>
      </c>
      <c r="L14" s="825" t="s">
        <v>1037</v>
      </c>
      <c r="M14" s="824">
        <v>15</v>
      </c>
      <c r="N14" s="825" t="s">
        <v>1038</v>
      </c>
      <c r="O14" s="824">
        <v>5</v>
      </c>
      <c r="P14" s="825" t="s">
        <v>1039</v>
      </c>
      <c r="Q14" s="824">
        <v>10</v>
      </c>
      <c r="R14" s="826" t="s">
        <v>1040</v>
      </c>
      <c r="S14" s="825"/>
      <c r="T14" s="825" t="s">
        <v>1041</v>
      </c>
      <c r="U14" s="825"/>
      <c r="V14" s="827" t="s">
        <v>1042</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41" t="str">
        <f ca="1">IF(ISBLANK($E$12),"",INDIRECT("'SPA Elements and Indicators'!B"&amp;MATCH(LEFT($E$12,5),'SPA Elements and Indicators'!A:A,0)))</f>
        <v/>
      </c>
      <c r="F15" s="1742"/>
      <c r="G15" s="1742"/>
      <c r="H15" s="1742"/>
      <c r="I15" s="1742"/>
      <c r="J15" s="1742"/>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41" t="str">
        <f t="shared" ref="E16:E32" ca="1" si="1">IF(ISBLANK($E$12),"",IF(OR(ISBLANK(INDIRECT("'SPA Elements and Indicators'!B"&amp;MATCH(E15,StandardIndicators,0)+1)),ISNA(INDIRECT("'SPA Elements and Indicators'!B"&amp;MATCH(E15,StandardIndicators,0)+1))),X16,W16))</f>
        <v/>
      </c>
      <c r="F16" s="1742"/>
      <c r="G16" s="1742"/>
      <c r="H16" s="1742"/>
      <c r="I16" s="1742"/>
      <c r="J16" s="1743"/>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41" t="str">
        <f t="shared" ca="1" si="1"/>
        <v/>
      </c>
      <c r="F17" s="1742"/>
      <c r="G17" s="1742"/>
      <c r="H17" s="1742"/>
      <c r="I17" s="1742"/>
      <c r="J17" s="1743"/>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41" t="str">
        <f t="shared" ca="1" si="1"/>
        <v/>
      </c>
      <c r="F18" s="1742"/>
      <c r="G18" s="1742"/>
      <c r="H18" s="1742"/>
      <c r="I18" s="1742"/>
      <c r="J18" s="1743"/>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41" t="str">
        <f t="shared" ca="1" si="1"/>
        <v/>
      </c>
      <c r="F19" s="1742"/>
      <c r="G19" s="1742"/>
      <c r="H19" s="1742"/>
      <c r="I19" s="1742"/>
      <c r="J19" s="1743"/>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41" t="str">
        <f t="shared" ca="1" si="1"/>
        <v/>
      </c>
      <c r="F20" s="1742"/>
      <c r="G20" s="1742"/>
      <c r="H20" s="1742"/>
      <c r="I20" s="1742"/>
      <c r="J20" s="1743"/>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41" t="str">
        <f t="shared" ca="1" si="1"/>
        <v/>
      </c>
      <c r="F21" s="1742"/>
      <c r="G21" s="1742"/>
      <c r="H21" s="1742"/>
      <c r="I21" s="1742"/>
      <c r="J21" s="1743"/>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41" t="str">
        <f t="shared" ca="1" si="1"/>
        <v/>
      </c>
      <c r="F22" s="1742"/>
      <c r="G22" s="1742"/>
      <c r="H22" s="1742"/>
      <c r="I22" s="1742"/>
      <c r="J22" s="1743"/>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41" t="str">
        <f t="shared" ca="1" si="1"/>
        <v/>
      </c>
      <c r="F23" s="1742"/>
      <c r="G23" s="1742"/>
      <c r="H23" s="1742"/>
      <c r="I23" s="1742"/>
      <c r="J23" s="1743"/>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41" t="str">
        <f t="shared" ca="1" si="1"/>
        <v/>
      </c>
      <c r="F24" s="1742"/>
      <c r="G24" s="1742"/>
      <c r="H24" s="1742"/>
      <c r="I24" s="1742"/>
      <c r="J24" s="1743"/>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41" t="str">
        <f t="shared" ca="1" si="1"/>
        <v/>
      </c>
      <c r="F25" s="1742"/>
      <c r="G25" s="1742"/>
      <c r="H25" s="1742"/>
      <c r="I25" s="1742"/>
      <c r="J25" s="1743"/>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41" t="str">
        <f t="shared" ca="1" si="1"/>
        <v/>
      </c>
      <c r="F26" s="1742"/>
      <c r="G26" s="1742"/>
      <c r="H26" s="1742"/>
      <c r="I26" s="1742"/>
      <c r="J26" s="1743"/>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41" t="str">
        <f t="shared" ca="1" si="1"/>
        <v/>
      </c>
      <c r="F27" s="1742"/>
      <c r="G27" s="1742"/>
      <c r="H27" s="1742"/>
      <c r="I27" s="1742"/>
      <c r="J27" s="1743"/>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41" t="str">
        <f t="shared" ca="1" si="1"/>
        <v/>
      </c>
      <c r="F28" s="1742"/>
      <c r="G28" s="1742"/>
      <c r="H28" s="1742"/>
      <c r="I28" s="1742"/>
      <c r="J28" s="1743"/>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41" t="str">
        <f t="shared" ca="1" si="1"/>
        <v/>
      </c>
      <c r="F29" s="1742"/>
      <c r="G29" s="1742"/>
      <c r="H29" s="1742"/>
      <c r="I29" s="1742"/>
      <c r="J29" s="1743"/>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41" t="str">
        <f t="shared" ca="1" si="1"/>
        <v/>
      </c>
      <c r="F30" s="1742"/>
      <c r="G30" s="1742"/>
      <c r="H30" s="1742"/>
      <c r="I30" s="1742"/>
      <c r="J30" s="1743"/>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41" t="str">
        <f t="shared" ca="1" si="1"/>
        <v/>
      </c>
      <c r="F31" s="1742"/>
      <c r="G31" s="1742"/>
      <c r="H31" s="1742"/>
      <c r="I31" s="1742"/>
      <c r="J31" s="1743"/>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41" t="str">
        <f t="shared" ca="1" si="1"/>
        <v/>
      </c>
      <c r="F32" s="1742"/>
      <c r="G32" s="1742"/>
      <c r="H32" s="1742"/>
      <c r="I32" s="1742"/>
      <c r="J32" s="1743"/>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0"/>
  <sheetViews>
    <sheetView zoomScaleSheetLayoutView="90" workbookViewId="0">
      <selection activeCell="D29" sqref="D29:K29"/>
    </sheetView>
  </sheetViews>
  <sheetFormatPr baseColWidth="10" defaultColWidth="8.83203125" defaultRowHeight="12" x14ac:dyDescent="0"/>
  <cols>
    <col min="1" max="1" width="30.83203125" style="20" customWidth="1"/>
    <col min="2" max="2" width="8.83203125" style="20" customWidth="1"/>
    <col min="3" max="3" width="20.33203125" style="20" customWidth="1"/>
    <col min="4" max="12" width="8.83203125" style="20"/>
    <col min="13" max="13" width="6.5" style="20" customWidth="1"/>
    <col min="14" max="26" width="8.83203125" style="28"/>
    <col min="27" max="16384" width="8.83203125" style="20"/>
  </cols>
  <sheetData>
    <row r="1" spans="1:25" ht="52.5" customHeight="1" thickBot="1"/>
    <row r="2" spans="1:25" ht="20" thickBot="1">
      <c r="A2" s="931"/>
      <c r="B2" s="1729" t="s">
        <v>1457</v>
      </c>
      <c r="C2" s="1730"/>
      <c r="D2" s="1730"/>
      <c r="E2" s="1730"/>
      <c r="F2" s="1730"/>
      <c r="G2" s="1730"/>
      <c r="H2" s="1730"/>
      <c r="I2" s="1730"/>
      <c r="J2" s="1730"/>
      <c r="K2" s="1730"/>
      <c r="L2" s="1730"/>
      <c r="M2" s="1730"/>
      <c r="N2" s="857"/>
      <c r="O2" s="931"/>
      <c r="P2" s="931"/>
      <c r="Q2" s="931"/>
      <c r="R2" s="931"/>
      <c r="S2" s="931"/>
      <c r="T2" s="931"/>
      <c r="U2" s="931"/>
      <c r="V2" s="931"/>
      <c r="W2" s="931"/>
      <c r="X2" s="931"/>
      <c r="Y2" s="857"/>
    </row>
    <row r="3" spans="1:25" ht="19.5" customHeight="1" thickBot="1">
      <c r="B3" s="1784" t="s">
        <v>1861</v>
      </c>
      <c r="C3" s="1785"/>
      <c r="D3" s="1785"/>
      <c r="E3" s="1785"/>
      <c r="F3" s="1785"/>
      <c r="G3" s="1785"/>
      <c r="H3" s="1785"/>
      <c r="I3" s="1785"/>
      <c r="J3" s="1785"/>
      <c r="K3" s="1785"/>
      <c r="L3" s="1785"/>
      <c r="M3" s="1786"/>
      <c r="N3" s="934"/>
      <c r="O3" s="931"/>
      <c r="P3" s="931"/>
      <c r="Q3" s="931"/>
      <c r="R3" s="931"/>
      <c r="S3" s="931"/>
      <c r="T3" s="931"/>
      <c r="U3" s="931"/>
      <c r="V3" s="931"/>
      <c r="W3" s="931"/>
      <c r="X3" s="931"/>
      <c r="Y3" s="948"/>
    </row>
    <row r="4" spans="1:25" ht="14">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804" t="s">
        <v>1453</v>
      </c>
      <c r="D5" s="1804"/>
      <c r="E5" s="1804"/>
      <c r="F5" s="1804"/>
      <c r="G5" s="1804"/>
      <c r="H5" s="1804"/>
      <c r="I5" s="1804"/>
      <c r="J5" s="1804"/>
      <c r="K5" s="1804"/>
      <c r="L5" s="1804"/>
      <c r="M5" s="894"/>
      <c r="N5" s="935"/>
      <c r="O5" s="931"/>
      <c r="P5" s="931"/>
      <c r="Q5" s="931"/>
      <c r="R5" s="931"/>
      <c r="S5" s="931"/>
      <c r="T5" s="931"/>
      <c r="U5" s="931"/>
      <c r="V5" s="931"/>
      <c r="W5" s="931"/>
      <c r="X5" s="931"/>
      <c r="Y5" s="857"/>
    </row>
    <row r="6" spans="1:25" ht="14">
      <c r="B6" s="856"/>
      <c r="C6" s="1804"/>
      <c r="D6" s="1804"/>
      <c r="E6" s="1804"/>
      <c r="F6" s="1804"/>
      <c r="G6" s="1804"/>
      <c r="H6" s="1804"/>
      <c r="I6" s="1804"/>
      <c r="J6" s="1804"/>
      <c r="K6" s="1804"/>
      <c r="L6" s="1804"/>
      <c r="M6" s="894"/>
      <c r="N6" s="935"/>
      <c r="O6" s="931"/>
      <c r="P6" s="931"/>
      <c r="Q6" s="931"/>
      <c r="R6" s="931"/>
      <c r="S6" s="931"/>
      <c r="T6" s="931"/>
      <c r="U6" s="931"/>
      <c r="V6" s="931"/>
      <c r="W6" s="931"/>
      <c r="X6" s="931"/>
      <c r="Y6" s="857"/>
    </row>
    <row r="7" spans="1:25" ht="14">
      <c r="B7" s="856"/>
      <c r="C7" s="1804"/>
      <c r="D7" s="1804"/>
      <c r="E7" s="1804"/>
      <c r="F7" s="1804"/>
      <c r="G7" s="1804"/>
      <c r="H7" s="1804"/>
      <c r="I7" s="1804"/>
      <c r="J7" s="1804"/>
      <c r="K7" s="1804"/>
      <c r="L7" s="1804"/>
      <c r="M7" s="894"/>
      <c r="N7" s="935"/>
      <c r="O7" s="931"/>
      <c r="Q7" s="931"/>
      <c r="R7" s="931"/>
      <c r="S7" s="931"/>
      <c r="T7" s="931"/>
      <c r="U7" s="931"/>
      <c r="V7" s="931"/>
      <c r="W7" s="931"/>
      <c r="X7" s="931"/>
      <c r="Y7" s="857"/>
    </row>
    <row r="8" spans="1:25" ht="14">
      <c r="B8" s="856"/>
      <c r="C8" s="1804"/>
      <c r="D8" s="1804"/>
      <c r="E8" s="1804"/>
      <c r="F8" s="1804"/>
      <c r="G8" s="1804"/>
      <c r="H8" s="1804"/>
      <c r="I8" s="1804"/>
      <c r="J8" s="1804"/>
      <c r="K8" s="1804"/>
      <c r="L8" s="1804"/>
      <c r="M8" s="894"/>
      <c r="N8" s="935"/>
      <c r="O8" s="931"/>
      <c r="P8" s="931"/>
      <c r="Q8" s="931"/>
      <c r="R8" s="931"/>
      <c r="S8" s="931"/>
      <c r="T8" s="931"/>
      <c r="U8" s="931"/>
      <c r="V8" s="931"/>
      <c r="W8" s="931"/>
      <c r="X8" s="931"/>
      <c r="Y8" s="857"/>
    </row>
    <row r="9" spans="1:25" ht="14">
      <c r="B9" s="856"/>
      <c r="C9" s="1804"/>
      <c r="D9" s="1804"/>
      <c r="E9" s="1804"/>
      <c r="F9" s="1804"/>
      <c r="G9" s="1804"/>
      <c r="H9" s="1804"/>
      <c r="I9" s="1804"/>
      <c r="J9" s="1804"/>
      <c r="K9" s="1804"/>
      <c r="L9" s="1804"/>
      <c r="M9" s="894"/>
      <c r="N9" s="935"/>
      <c r="O9" s="857"/>
      <c r="P9" s="857"/>
      <c r="Q9" s="857"/>
      <c r="R9" s="857"/>
      <c r="S9" s="857"/>
      <c r="T9" s="857"/>
      <c r="U9" s="857"/>
      <c r="V9" s="857"/>
      <c r="W9" s="857"/>
      <c r="X9" s="857"/>
      <c r="Y9" s="857"/>
    </row>
    <row r="10" spans="1:25" ht="14">
      <c r="B10" s="856"/>
      <c r="C10" s="1804"/>
      <c r="D10" s="1804"/>
      <c r="E10" s="1804"/>
      <c r="F10" s="1804"/>
      <c r="G10" s="1804"/>
      <c r="H10" s="1804"/>
      <c r="I10" s="1804"/>
      <c r="J10" s="1804"/>
      <c r="K10" s="1804"/>
      <c r="L10" s="1804"/>
      <c r="M10" s="858"/>
      <c r="N10" s="857"/>
      <c r="O10" s="857"/>
      <c r="P10" s="857"/>
      <c r="Q10" s="857"/>
      <c r="R10" s="857"/>
      <c r="S10" s="857"/>
      <c r="T10" s="857"/>
      <c r="U10" s="857"/>
      <c r="V10" s="857"/>
      <c r="W10" s="857"/>
      <c r="X10" s="857"/>
      <c r="Y10" s="857"/>
    </row>
    <row r="11" spans="1:25" ht="14">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804" t="s">
        <v>1359</v>
      </c>
      <c r="D12" s="1804"/>
      <c r="E12" s="1804"/>
      <c r="F12" s="1804"/>
      <c r="G12" s="1804"/>
      <c r="H12" s="1804"/>
      <c r="I12" s="1804"/>
      <c r="J12" s="1804"/>
      <c r="K12" s="1804"/>
      <c r="L12" s="1804"/>
      <c r="M12" s="941"/>
      <c r="N12" s="916"/>
      <c r="O12" s="931"/>
      <c r="P12" s="931"/>
      <c r="Q12" s="931"/>
      <c r="R12" s="931"/>
      <c r="S12" s="931"/>
      <c r="T12" s="931"/>
      <c r="U12" s="931"/>
      <c r="V12" s="931"/>
      <c r="W12" s="931"/>
      <c r="X12" s="931"/>
      <c r="Y12" s="895"/>
    </row>
    <row r="13" spans="1:25" ht="14">
      <c r="B13" s="893"/>
      <c r="C13" s="1804"/>
      <c r="D13" s="1804"/>
      <c r="E13" s="1804"/>
      <c r="F13" s="1804"/>
      <c r="G13" s="1804"/>
      <c r="H13" s="1804"/>
      <c r="I13" s="1804"/>
      <c r="J13" s="1804"/>
      <c r="K13" s="1804"/>
      <c r="L13" s="1804"/>
      <c r="M13" s="941"/>
      <c r="N13" s="916"/>
      <c r="O13" s="931"/>
      <c r="P13" s="931"/>
      <c r="Q13" s="931"/>
      <c r="R13" s="931"/>
      <c r="S13" s="931"/>
      <c r="T13" s="931"/>
      <c r="U13" s="931"/>
      <c r="V13" s="931"/>
      <c r="W13" s="931"/>
      <c r="X13" s="931"/>
      <c r="Y13" s="895"/>
    </row>
    <row r="14" spans="1:25" ht="14">
      <c r="B14" s="893"/>
      <c r="C14" s="1804"/>
      <c r="D14" s="1804"/>
      <c r="E14" s="1804"/>
      <c r="F14" s="1804"/>
      <c r="G14" s="1804"/>
      <c r="H14" s="1804"/>
      <c r="I14" s="1804"/>
      <c r="J14" s="1804"/>
      <c r="K14" s="1804"/>
      <c r="L14" s="1804"/>
      <c r="M14" s="941"/>
      <c r="N14" s="916"/>
      <c r="O14" s="931"/>
      <c r="P14" s="931"/>
      <c r="Q14" s="931"/>
      <c r="R14" s="931"/>
      <c r="S14" s="931"/>
      <c r="T14" s="931"/>
      <c r="U14" s="931"/>
      <c r="V14" s="931"/>
      <c r="W14" s="931"/>
      <c r="X14" s="931"/>
      <c r="Y14" s="895"/>
    </row>
    <row r="15" spans="1:25" ht="14">
      <c r="B15" s="893"/>
      <c r="C15" s="1804"/>
      <c r="D15" s="1804"/>
      <c r="E15" s="1804"/>
      <c r="F15" s="1804"/>
      <c r="G15" s="1804"/>
      <c r="H15" s="1804"/>
      <c r="I15" s="1804"/>
      <c r="J15" s="1804"/>
      <c r="K15" s="1804"/>
      <c r="L15" s="1804"/>
      <c r="M15" s="941"/>
      <c r="N15" s="916"/>
      <c r="O15" s="931"/>
      <c r="P15" s="931"/>
      <c r="Q15" s="931"/>
      <c r="R15" s="931"/>
      <c r="S15" s="931"/>
      <c r="T15" s="931"/>
      <c r="U15" s="931"/>
      <c r="V15" s="931"/>
      <c r="W15" s="931"/>
      <c r="X15" s="931"/>
      <c r="Y15" s="895"/>
    </row>
    <row r="16" spans="1:25" ht="14">
      <c r="B16" s="893"/>
      <c r="C16" s="1804"/>
      <c r="D16" s="1804"/>
      <c r="E16" s="1804"/>
      <c r="F16" s="1804"/>
      <c r="G16" s="1804"/>
      <c r="H16" s="1804"/>
      <c r="I16" s="1804"/>
      <c r="J16" s="1804"/>
      <c r="K16" s="1804"/>
      <c r="L16" s="1804"/>
      <c r="M16" s="941"/>
      <c r="N16" s="916"/>
      <c r="O16" s="931"/>
      <c r="P16" s="931"/>
      <c r="Q16" s="931"/>
      <c r="R16" s="931"/>
      <c r="S16" s="931"/>
      <c r="T16" s="931"/>
      <c r="U16" s="931"/>
      <c r="V16" s="931"/>
      <c r="W16" s="931"/>
      <c r="X16" s="931"/>
      <c r="Y16" s="895"/>
    </row>
    <row r="17" spans="2:25" ht="14">
      <c r="B17" s="893"/>
      <c r="C17" s="1804"/>
      <c r="D17" s="1804"/>
      <c r="E17" s="1804"/>
      <c r="F17" s="1804"/>
      <c r="G17" s="1804"/>
      <c r="H17" s="1804"/>
      <c r="I17" s="1804"/>
      <c r="J17" s="1804"/>
      <c r="K17" s="1804"/>
      <c r="L17" s="1804"/>
      <c r="M17" s="941"/>
      <c r="N17" s="916"/>
      <c r="O17" s="931"/>
      <c r="P17" s="931"/>
      <c r="Q17" s="931"/>
      <c r="R17" s="931"/>
      <c r="S17" s="931"/>
      <c r="T17" s="931"/>
      <c r="U17" s="931"/>
      <c r="V17" s="931"/>
      <c r="W17" s="931"/>
      <c r="X17" s="931"/>
      <c r="Y17" s="895"/>
    </row>
    <row r="18" spans="2:25" ht="14">
      <c r="B18" s="893"/>
      <c r="C18" s="1804"/>
      <c r="D18" s="1804"/>
      <c r="E18" s="1804"/>
      <c r="F18" s="1804"/>
      <c r="G18" s="1804"/>
      <c r="H18" s="1804"/>
      <c r="I18" s="1804"/>
      <c r="J18" s="1804"/>
      <c r="K18" s="1804"/>
      <c r="L18" s="1804"/>
      <c r="M18" s="941"/>
      <c r="N18" s="916"/>
      <c r="O18" s="916"/>
      <c r="P18" s="916"/>
      <c r="Q18" s="916"/>
      <c r="R18" s="916"/>
      <c r="S18" s="916"/>
      <c r="T18" s="916"/>
      <c r="U18" s="916"/>
      <c r="V18" s="916"/>
      <c r="W18" s="916"/>
      <c r="X18" s="916"/>
      <c r="Y18" s="895"/>
    </row>
    <row r="19" spans="2:25" ht="14">
      <c r="B19" s="893"/>
      <c r="C19" s="1804"/>
      <c r="D19" s="1804"/>
      <c r="E19" s="1804"/>
      <c r="F19" s="1804"/>
      <c r="G19" s="1804"/>
      <c r="H19" s="1804"/>
      <c r="I19" s="1804"/>
      <c r="J19" s="1804"/>
      <c r="K19" s="1804"/>
      <c r="L19" s="1804"/>
      <c r="M19" s="941"/>
      <c r="N19" s="931"/>
      <c r="O19" s="916"/>
      <c r="P19" s="916"/>
      <c r="Q19" s="916"/>
      <c r="R19" s="916"/>
      <c r="S19" s="916"/>
      <c r="T19" s="916"/>
      <c r="U19" s="916"/>
      <c r="V19" s="916"/>
      <c r="W19" s="916"/>
      <c r="X19" s="916"/>
      <c r="Y19" s="895"/>
    </row>
    <row r="20" spans="2:25" ht="14">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804" t="s">
        <v>1454</v>
      </c>
      <c r="D21" s="1804"/>
      <c r="E21" s="1804"/>
      <c r="F21" s="1804"/>
      <c r="G21" s="1804"/>
      <c r="H21" s="1804"/>
      <c r="I21" s="1804"/>
      <c r="J21" s="1804"/>
      <c r="K21" s="1804"/>
      <c r="L21" s="1804"/>
      <c r="M21" s="941"/>
      <c r="N21" s="916"/>
      <c r="O21" s="916"/>
      <c r="P21" s="916"/>
      <c r="Q21" s="916"/>
      <c r="R21" s="916"/>
      <c r="S21" s="916"/>
      <c r="T21" s="916"/>
      <c r="U21" s="916"/>
      <c r="V21" s="916"/>
      <c r="W21" s="916"/>
      <c r="X21" s="916"/>
      <c r="Y21" s="895"/>
    </row>
    <row r="22" spans="2:25" ht="14">
      <c r="B22" s="893"/>
      <c r="C22" s="1804"/>
      <c r="D22" s="1804"/>
      <c r="E22" s="1804"/>
      <c r="F22" s="1804"/>
      <c r="G22" s="1804"/>
      <c r="H22" s="1804"/>
      <c r="I22" s="1804"/>
      <c r="J22" s="1804"/>
      <c r="K22" s="1804"/>
      <c r="L22" s="1804"/>
      <c r="M22" s="941"/>
      <c r="N22" s="916"/>
      <c r="O22" s="895"/>
      <c r="P22" s="895"/>
      <c r="Q22" s="895"/>
      <c r="R22" s="895"/>
      <c r="S22" s="895"/>
      <c r="T22" s="895"/>
      <c r="U22" s="895"/>
      <c r="V22" s="895"/>
      <c r="W22" s="895"/>
      <c r="X22" s="895"/>
      <c r="Y22" s="895"/>
    </row>
    <row r="23" spans="2:25" ht="13">
      <c r="B23" s="921"/>
      <c r="C23" s="1804"/>
      <c r="D23" s="1804"/>
      <c r="E23" s="1804"/>
      <c r="F23" s="1804"/>
      <c r="G23" s="1804"/>
      <c r="H23" s="1804"/>
      <c r="I23" s="1804"/>
      <c r="J23" s="1804"/>
      <c r="K23" s="1804"/>
      <c r="L23" s="1804"/>
      <c r="M23" s="923"/>
      <c r="N23" s="922"/>
      <c r="O23" s="922"/>
      <c r="P23" s="922"/>
      <c r="Q23" s="922"/>
      <c r="R23" s="922"/>
      <c r="S23" s="922"/>
      <c r="T23" s="922"/>
      <c r="U23" s="922"/>
      <c r="V23" s="922"/>
      <c r="W23" s="922"/>
      <c r="X23" s="922"/>
      <c r="Y23" s="922"/>
    </row>
    <row r="24" spans="2:25" ht="13">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805" t="s">
        <v>1360</v>
      </c>
      <c r="D25" s="1805"/>
      <c r="E25" s="1805"/>
      <c r="F25" s="1805"/>
      <c r="G25" s="1805"/>
      <c r="H25" s="1805"/>
      <c r="I25" s="1805"/>
      <c r="J25" s="1805"/>
      <c r="K25" s="1805"/>
      <c r="L25" s="1805"/>
      <c r="M25" s="942"/>
      <c r="N25" s="917"/>
      <c r="O25" s="922"/>
      <c r="P25" s="922"/>
      <c r="Q25" s="922"/>
      <c r="R25" s="922"/>
      <c r="S25" s="922"/>
      <c r="T25" s="922"/>
      <c r="U25" s="922"/>
      <c r="V25" s="922"/>
      <c r="W25" s="922"/>
      <c r="X25" s="922"/>
      <c r="Y25" s="90"/>
    </row>
    <row r="26" spans="2:25" ht="18" customHeight="1">
      <c r="B26" s="896"/>
      <c r="C26" s="1805"/>
      <c r="D26" s="1805"/>
      <c r="E26" s="1805"/>
      <c r="F26" s="1805"/>
      <c r="G26" s="1805"/>
      <c r="H26" s="1805"/>
      <c r="I26" s="1805"/>
      <c r="J26" s="1805"/>
      <c r="K26" s="1805"/>
      <c r="L26" s="1805"/>
      <c r="M26" s="942"/>
      <c r="N26" s="917"/>
      <c r="O26" s="917"/>
      <c r="P26" s="917"/>
      <c r="Q26" s="917"/>
      <c r="R26" s="917"/>
      <c r="S26" s="917"/>
      <c r="T26" s="917"/>
      <c r="U26" s="917"/>
      <c r="V26" s="917"/>
      <c r="W26" s="917"/>
      <c r="X26" s="917"/>
      <c r="Y26" s="90"/>
    </row>
    <row r="27" spans="2:25" ht="13">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4"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4" thickBot="1">
      <c r="B29" s="899"/>
      <c r="C29" s="890" t="s">
        <v>860</v>
      </c>
      <c r="D29" s="1806"/>
      <c r="E29" s="1807"/>
      <c r="F29" s="1807"/>
      <c r="G29" s="1807"/>
      <c r="H29" s="1807"/>
      <c r="I29" s="1807"/>
      <c r="J29" s="1807"/>
      <c r="K29" s="1808"/>
      <c r="L29" s="884"/>
      <c r="M29" s="907"/>
      <c r="N29" s="892"/>
      <c r="O29" s="892"/>
      <c r="P29" s="932"/>
      <c r="Q29" s="932"/>
      <c r="R29" s="932"/>
      <c r="S29" s="932"/>
      <c r="T29" s="922"/>
      <c r="U29" s="922"/>
      <c r="V29" s="922"/>
      <c r="W29" s="922"/>
      <c r="X29" s="59"/>
      <c r="Y29" s="90"/>
    </row>
    <row r="30" spans="2:25" ht="14"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4" thickBot="1">
      <c r="B31" s="899"/>
      <c r="C31" s="914" t="s">
        <v>545</v>
      </c>
      <c r="D31" s="1774" t="str">
        <f>IF(ISBLANK('1. Classification &amp; Budget'!I23),"",'1. Classification &amp; Budget'!I23)</f>
        <v>Anel</v>
      </c>
      <c r="E31" s="1775"/>
      <c r="F31" s="1775"/>
      <c r="G31" s="1775"/>
      <c r="H31" s="1775" t="str">
        <f>IF(ISBLANK('1. Classification &amp; Budget'!F23),"",'1. Classification &amp; Budget'!F23)</f>
        <v>Guel</v>
      </c>
      <c r="I31" s="1775"/>
      <c r="J31" s="1775"/>
      <c r="K31" s="1776"/>
      <c r="L31" s="887"/>
      <c r="M31" s="942"/>
      <c r="N31" s="915"/>
      <c r="O31" s="915"/>
      <c r="P31" s="933"/>
      <c r="Q31" s="933"/>
      <c r="R31" s="933"/>
      <c r="S31" s="933"/>
      <c r="T31" s="917"/>
      <c r="U31" s="917"/>
      <c r="V31" s="917"/>
      <c r="W31" s="917"/>
      <c r="X31" s="59"/>
      <c r="Y31" s="90"/>
    </row>
    <row r="32" spans="2:25" ht="14"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4" thickBot="1">
      <c r="B33" s="899"/>
      <c r="C33" s="890" t="s">
        <v>1363</v>
      </c>
      <c r="D33" s="1774" t="str">
        <f>IF(ISBLANK('1. Classification &amp; Budget'!H11),"",'1. Classification &amp; Budget'!H11)</f>
        <v>Yanamarca, Carhuaz</v>
      </c>
      <c r="E33" s="1775"/>
      <c r="F33" s="1775"/>
      <c r="G33" s="1775"/>
      <c r="H33" s="1775" t="str">
        <f>IF(ISBLANK('1. Classification &amp; Budget'!H12),"",'1. Classification &amp; Budget'!H12)</f>
        <v>Ancash</v>
      </c>
      <c r="I33" s="1775"/>
      <c r="J33" s="1775"/>
      <c r="K33" s="1776"/>
      <c r="L33" s="884"/>
      <c r="M33" s="898"/>
      <c r="N33" s="932"/>
      <c r="O33" s="932"/>
      <c r="P33" s="1794"/>
      <c r="Q33" s="1794"/>
      <c r="R33" s="1794"/>
      <c r="S33" s="1794"/>
      <c r="T33" s="1794"/>
      <c r="U33" s="1794"/>
      <c r="V33" s="1794"/>
      <c r="W33" s="1794"/>
      <c r="X33" s="59"/>
      <c r="Y33" s="90"/>
    </row>
    <row r="34" spans="2:25" ht="13">
      <c r="B34" s="900"/>
      <c r="C34" s="1795" t="s">
        <v>1366</v>
      </c>
      <c r="D34" s="1795"/>
      <c r="E34" s="1795"/>
      <c r="F34" s="1795"/>
      <c r="G34" s="1795"/>
      <c r="H34" s="1795"/>
      <c r="I34" s="1795"/>
      <c r="J34" s="1795"/>
      <c r="K34" s="1795"/>
      <c r="L34" s="818"/>
      <c r="M34" s="898"/>
      <c r="N34" s="932"/>
      <c r="O34" s="932"/>
      <c r="P34" s="1794"/>
      <c r="Q34" s="1794"/>
      <c r="R34" s="1794"/>
      <c r="S34" s="1794"/>
      <c r="T34" s="1794"/>
      <c r="U34" s="1794"/>
      <c r="V34" s="1794"/>
      <c r="W34" s="1794"/>
      <c r="X34" s="59"/>
      <c r="Y34" s="90"/>
    </row>
    <row r="35" spans="2:25" ht="14" thickBot="1">
      <c r="B35" s="900"/>
      <c r="C35" s="889"/>
      <c r="D35" s="889"/>
      <c r="E35" s="889"/>
      <c r="F35" s="889"/>
      <c r="G35" s="889"/>
      <c r="H35" s="889"/>
      <c r="I35" s="889"/>
      <c r="J35" s="889"/>
      <c r="K35" s="889"/>
      <c r="L35" s="818"/>
      <c r="M35" s="898"/>
      <c r="N35" s="932"/>
      <c r="O35" s="932"/>
      <c r="P35" s="1794"/>
      <c r="Q35" s="1794"/>
      <c r="R35" s="1794"/>
      <c r="S35" s="1794"/>
      <c r="T35" s="1794"/>
      <c r="U35" s="1794"/>
      <c r="V35" s="1794"/>
      <c r="W35" s="1794"/>
      <c r="X35" s="59"/>
      <c r="Y35" s="90"/>
    </row>
    <row r="36" spans="2:25" ht="13">
      <c r="B36" s="900"/>
      <c r="C36" s="1796" t="s">
        <v>1364</v>
      </c>
      <c r="D36" s="1823"/>
      <c r="E36" s="1824"/>
      <c r="F36" s="1824"/>
      <c r="G36" s="1824"/>
      <c r="H36" s="1824"/>
      <c r="I36" s="1824"/>
      <c r="J36" s="1824"/>
      <c r="K36" s="1825"/>
      <c r="L36" s="818"/>
      <c r="M36" s="898"/>
      <c r="N36" s="932"/>
      <c r="O36" s="932"/>
      <c r="P36" s="1794"/>
      <c r="Q36" s="1794"/>
      <c r="R36" s="1794"/>
      <c r="S36" s="1794"/>
      <c r="T36" s="1794"/>
      <c r="U36" s="1794"/>
      <c r="V36" s="1794"/>
      <c r="W36" s="1794"/>
      <c r="X36" s="59"/>
      <c r="Y36" s="90"/>
    </row>
    <row r="37" spans="2:25" ht="13">
      <c r="B37" s="900"/>
      <c r="C37" s="1822"/>
      <c r="D37" s="1826"/>
      <c r="E37" s="1827"/>
      <c r="F37" s="1827"/>
      <c r="G37" s="1827"/>
      <c r="H37" s="1827"/>
      <c r="I37" s="1827"/>
      <c r="J37" s="1827"/>
      <c r="K37" s="1828"/>
      <c r="L37" s="818"/>
      <c r="M37" s="898"/>
      <c r="N37" s="932"/>
      <c r="O37" s="932"/>
      <c r="P37" s="1794"/>
      <c r="Q37" s="1794"/>
      <c r="R37" s="1794"/>
      <c r="S37" s="1794"/>
      <c r="T37" s="1794"/>
      <c r="U37" s="1794"/>
      <c r="V37" s="1794"/>
      <c r="W37" s="1794"/>
      <c r="X37" s="59"/>
      <c r="Y37" s="90"/>
    </row>
    <row r="38" spans="2:25" ht="13">
      <c r="B38" s="900"/>
      <c r="C38" s="1822"/>
      <c r="D38" s="1826"/>
      <c r="E38" s="1827"/>
      <c r="F38" s="1827"/>
      <c r="G38" s="1827"/>
      <c r="H38" s="1827"/>
      <c r="I38" s="1827"/>
      <c r="J38" s="1827"/>
      <c r="K38" s="1828"/>
      <c r="L38" s="818"/>
      <c r="M38" s="898"/>
      <c r="N38" s="932"/>
      <c r="O38" s="932"/>
      <c r="P38" s="1794"/>
      <c r="Q38" s="1794"/>
      <c r="R38" s="1794"/>
      <c r="S38" s="1794"/>
      <c r="T38" s="1794"/>
      <c r="U38" s="1794"/>
      <c r="V38" s="1794"/>
      <c r="W38" s="1794"/>
      <c r="X38" s="59"/>
      <c r="Y38" s="90"/>
    </row>
    <row r="39" spans="2:25" ht="13">
      <c r="B39" s="900"/>
      <c r="C39" s="1822"/>
      <c r="D39" s="1826"/>
      <c r="E39" s="1827"/>
      <c r="F39" s="1827"/>
      <c r="G39" s="1827"/>
      <c r="H39" s="1827"/>
      <c r="I39" s="1827"/>
      <c r="J39" s="1827"/>
      <c r="K39" s="1828"/>
      <c r="L39" s="818"/>
      <c r="M39" s="898"/>
      <c r="N39" s="932"/>
      <c r="O39" s="932"/>
      <c r="P39" s="1794"/>
      <c r="Q39" s="1794"/>
      <c r="R39" s="1794"/>
      <c r="S39" s="1794"/>
      <c r="T39" s="1794"/>
      <c r="U39" s="1794"/>
      <c r="V39" s="1794"/>
      <c r="W39" s="1794"/>
      <c r="X39" s="59"/>
      <c r="Y39" s="90"/>
    </row>
    <row r="40" spans="2:25" ht="13">
      <c r="B40" s="900"/>
      <c r="C40" s="1822"/>
      <c r="D40" s="1826"/>
      <c r="E40" s="1827"/>
      <c r="F40" s="1827"/>
      <c r="G40" s="1827"/>
      <c r="H40" s="1827"/>
      <c r="I40" s="1827"/>
      <c r="J40" s="1827"/>
      <c r="K40" s="1828"/>
      <c r="L40" s="818"/>
      <c r="M40" s="898"/>
      <c r="N40" s="932"/>
      <c r="O40" s="932"/>
      <c r="P40" s="1794"/>
      <c r="Q40" s="1794"/>
      <c r="R40" s="1794"/>
      <c r="S40" s="1794"/>
      <c r="T40" s="1794"/>
      <c r="U40" s="1794"/>
      <c r="V40" s="1794"/>
      <c r="W40" s="1794"/>
      <c r="X40" s="59"/>
      <c r="Y40" s="90"/>
    </row>
    <row r="41" spans="2:25" ht="13">
      <c r="B41" s="900"/>
      <c r="C41" s="1822"/>
      <c r="D41" s="1826"/>
      <c r="E41" s="1827"/>
      <c r="F41" s="1827"/>
      <c r="G41" s="1827"/>
      <c r="H41" s="1827"/>
      <c r="I41" s="1827"/>
      <c r="J41" s="1827"/>
      <c r="K41" s="1828"/>
      <c r="L41" s="818"/>
      <c r="M41" s="898"/>
      <c r="N41" s="932"/>
      <c r="O41" s="932"/>
      <c r="P41" s="1794"/>
      <c r="Q41" s="1794"/>
      <c r="R41" s="1794"/>
      <c r="S41" s="1794"/>
      <c r="T41" s="1794"/>
      <c r="U41" s="1794"/>
      <c r="V41" s="1794"/>
      <c r="W41" s="1794"/>
      <c r="X41" s="59"/>
      <c r="Y41" s="90"/>
    </row>
    <row r="42" spans="2:25" ht="13">
      <c r="B42" s="900"/>
      <c r="C42" s="1822"/>
      <c r="D42" s="1826"/>
      <c r="E42" s="1827"/>
      <c r="F42" s="1827"/>
      <c r="G42" s="1827"/>
      <c r="H42" s="1827"/>
      <c r="I42" s="1827"/>
      <c r="J42" s="1827"/>
      <c r="K42" s="1828"/>
      <c r="L42" s="818"/>
      <c r="M42" s="898"/>
      <c r="N42" s="932"/>
      <c r="O42" s="932"/>
      <c r="P42" s="1794"/>
      <c r="Q42" s="1794"/>
      <c r="R42" s="1794"/>
      <c r="S42" s="1794"/>
      <c r="T42" s="1794"/>
      <c r="U42" s="1794"/>
      <c r="V42" s="1794"/>
      <c r="W42" s="1794"/>
      <c r="X42" s="59"/>
      <c r="Y42" s="90"/>
    </row>
    <row r="43" spans="2:25" ht="14" thickBot="1">
      <c r="B43" s="900"/>
      <c r="C43" s="1797"/>
      <c r="D43" s="1829"/>
      <c r="E43" s="1830"/>
      <c r="F43" s="1830"/>
      <c r="G43" s="1830"/>
      <c r="H43" s="1830"/>
      <c r="I43" s="1830"/>
      <c r="J43" s="1830"/>
      <c r="K43" s="1831"/>
      <c r="L43" s="818"/>
      <c r="M43" s="898"/>
      <c r="N43" s="932"/>
      <c r="O43" s="932"/>
      <c r="P43" s="1794"/>
      <c r="Q43" s="1794"/>
      <c r="R43" s="1794"/>
      <c r="S43" s="1794"/>
      <c r="T43" s="1794"/>
      <c r="U43" s="1794"/>
      <c r="V43" s="1794"/>
      <c r="W43" s="1794"/>
      <c r="X43" s="59"/>
      <c r="Y43" s="90"/>
    </row>
    <row r="44" spans="2:25" ht="13">
      <c r="B44" s="900"/>
      <c r="C44" s="1795" t="s">
        <v>1367</v>
      </c>
      <c r="D44" s="1795"/>
      <c r="E44" s="1795"/>
      <c r="F44" s="1795"/>
      <c r="G44" s="1795"/>
      <c r="H44" s="1795"/>
      <c r="I44" s="1795"/>
      <c r="J44" s="1795"/>
      <c r="K44" s="1795"/>
      <c r="L44" s="818"/>
      <c r="M44" s="898"/>
      <c r="N44" s="932"/>
      <c r="O44" s="932"/>
      <c r="P44" s="1794"/>
      <c r="Q44" s="1794"/>
      <c r="R44" s="1794"/>
      <c r="S44" s="1794"/>
      <c r="T44" s="1794"/>
      <c r="U44" s="1794"/>
      <c r="V44" s="1794"/>
      <c r="W44" s="1794"/>
      <c r="X44" s="59"/>
      <c r="Y44" s="90"/>
    </row>
    <row r="45" spans="2:25" ht="15" thickBot="1">
      <c r="B45" s="856"/>
      <c r="C45" s="59"/>
      <c r="D45" s="59"/>
      <c r="E45" s="59"/>
      <c r="F45" s="59"/>
      <c r="G45" s="59"/>
      <c r="H45" s="59"/>
      <c r="I45" s="59"/>
      <c r="J45" s="59"/>
      <c r="K45" s="59"/>
      <c r="L45" s="818"/>
      <c r="M45" s="898"/>
      <c r="N45" s="932"/>
      <c r="O45" s="932"/>
      <c r="P45" s="1794"/>
      <c r="Q45" s="1794"/>
      <c r="R45" s="1794"/>
      <c r="S45" s="1794"/>
      <c r="T45" s="1794"/>
      <c r="U45" s="1794"/>
      <c r="V45" s="1794"/>
      <c r="W45" s="1794"/>
      <c r="X45" s="59"/>
      <c r="Y45" s="90"/>
    </row>
    <row r="46" spans="2:25" ht="13">
      <c r="B46" s="901"/>
      <c r="C46" s="1796" t="s">
        <v>1361</v>
      </c>
      <c r="D46" s="1798" t="str">
        <f>IF(ISBLANK('1. Classification &amp; Budget'!H9),"",'1. Classification &amp; Budget'!H9)</f>
        <v>Skills Implementation Center</v>
      </c>
      <c r="E46" s="1799"/>
      <c r="F46" s="1799"/>
      <c r="G46" s="1799"/>
      <c r="H46" s="1799"/>
      <c r="I46" s="1799"/>
      <c r="J46" s="1799"/>
      <c r="K46" s="1800"/>
      <c r="L46" s="884"/>
      <c r="M46" s="898"/>
      <c r="N46" s="932"/>
      <c r="O46" s="932"/>
      <c r="P46" s="1794"/>
      <c r="Q46" s="1794"/>
      <c r="R46" s="1794"/>
      <c r="S46" s="1794"/>
      <c r="T46" s="1794"/>
      <c r="U46" s="1794"/>
      <c r="V46" s="1794"/>
      <c r="W46" s="1794"/>
      <c r="X46" s="59"/>
      <c r="Y46" s="90"/>
    </row>
    <row r="47" spans="2:25" ht="14" thickBot="1">
      <c r="B47" s="899"/>
      <c r="C47" s="1797"/>
      <c r="D47" s="1801"/>
      <c r="E47" s="1802"/>
      <c r="F47" s="1802"/>
      <c r="G47" s="1802"/>
      <c r="H47" s="1802"/>
      <c r="I47" s="1802"/>
      <c r="J47" s="1802"/>
      <c r="K47" s="1803"/>
      <c r="L47" s="884"/>
      <c r="M47" s="898"/>
      <c r="N47" s="932"/>
      <c r="O47" s="932"/>
      <c r="P47" s="1794"/>
      <c r="Q47" s="1794"/>
      <c r="R47" s="1794"/>
      <c r="S47" s="1794"/>
      <c r="T47" s="1794"/>
      <c r="U47" s="1794"/>
      <c r="V47" s="1794"/>
      <c r="W47" s="1794"/>
      <c r="X47" s="59"/>
      <c r="Y47" s="90"/>
    </row>
    <row r="48" spans="2:25" ht="14" thickBot="1">
      <c r="B48" s="735"/>
      <c r="C48" s="884"/>
      <c r="D48" s="884"/>
      <c r="E48" s="884"/>
      <c r="F48" s="884"/>
      <c r="G48" s="884"/>
      <c r="H48" s="884"/>
      <c r="I48" s="884"/>
      <c r="J48" s="884"/>
      <c r="K48" s="884"/>
      <c r="L48" s="884"/>
      <c r="M48" s="898"/>
      <c r="N48" s="932"/>
      <c r="O48" s="932"/>
      <c r="P48" s="1794"/>
      <c r="Q48" s="1794"/>
      <c r="R48" s="1794"/>
      <c r="S48" s="1794"/>
      <c r="T48" s="1794"/>
      <c r="U48" s="1794"/>
      <c r="V48" s="1794"/>
      <c r="W48" s="1794"/>
      <c r="X48" s="59"/>
      <c r="Y48" s="90"/>
    </row>
    <row r="49" spans="2:25" ht="13">
      <c r="B49" s="899"/>
      <c r="C49" s="1796" t="s">
        <v>1362</v>
      </c>
      <c r="D49" s="1833"/>
      <c r="E49" s="1834"/>
      <c r="F49" s="1834"/>
      <c r="G49" s="1834"/>
      <c r="H49" s="1834"/>
      <c r="I49" s="1834"/>
      <c r="J49" s="1834"/>
      <c r="K49" s="1835"/>
      <c r="L49" s="884"/>
      <c r="M49" s="898"/>
      <c r="N49" s="932"/>
      <c r="O49" s="932"/>
      <c r="P49" s="1794"/>
      <c r="Q49" s="1794"/>
      <c r="R49" s="1794"/>
      <c r="S49" s="1794"/>
      <c r="T49" s="1794"/>
      <c r="U49" s="1794"/>
      <c r="V49" s="1794"/>
      <c r="W49" s="1794"/>
      <c r="X49" s="59"/>
      <c r="Y49" s="90"/>
    </row>
    <row r="50" spans="2:25" ht="157.5" customHeight="1" thickBot="1">
      <c r="B50" s="899"/>
      <c r="C50" s="1797"/>
      <c r="D50" s="1836"/>
      <c r="E50" s="1837"/>
      <c r="F50" s="1837"/>
      <c r="G50" s="1837"/>
      <c r="H50" s="1837"/>
      <c r="I50" s="1837"/>
      <c r="J50" s="1837"/>
      <c r="K50" s="1838"/>
      <c r="L50" s="884"/>
      <c r="M50" s="923"/>
      <c r="N50" s="922"/>
      <c r="O50" s="922"/>
      <c r="P50" s="922"/>
      <c r="Q50" s="922"/>
      <c r="R50" s="922"/>
      <c r="S50" s="922"/>
      <c r="T50" s="922"/>
      <c r="U50" s="922"/>
      <c r="V50" s="922"/>
      <c r="W50" s="922"/>
      <c r="X50" s="59"/>
      <c r="Y50" s="90"/>
    </row>
    <row r="51" spans="2:25" ht="14"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3">
      <c r="B52" s="899"/>
      <c r="C52" s="1796" t="s">
        <v>1365</v>
      </c>
      <c r="D52" s="1823"/>
      <c r="E52" s="1824"/>
      <c r="F52" s="1824"/>
      <c r="G52" s="1824"/>
      <c r="H52" s="1824"/>
      <c r="I52" s="1824"/>
      <c r="J52" s="1824"/>
      <c r="K52" s="1825"/>
      <c r="L52" s="922"/>
      <c r="M52" s="923"/>
      <c r="N52" s="922"/>
      <c r="O52" s="922"/>
      <c r="P52" s="922"/>
      <c r="Q52" s="922"/>
      <c r="R52" s="922"/>
      <c r="S52" s="922"/>
      <c r="T52" s="922"/>
      <c r="U52" s="922"/>
      <c r="V52" s="922"/>
      <c r="W52" s="922"/>
      <c r="X52" s="59"/>
      <c r="Y52" s="90"/>
    </row>
    <row r="53" spans="2:25" ht="13">
      <c r="B53" s="899"/>
      <c r="C53" s="1822"/>
      <c r="D53" s="1826"/>
      <c r="E53" s="1827"/>
      <c r="F53" s="1827"/>
      <c r="G53" s="1827"/>
      <c r="H53" s="1827"/>
      <c r="I53" s="1827"/>
      <c r="J53" s="1827"/>
      <c r="K53" s="1828"/>
      <c r="L53" s="922"/>
      <c r="M53" s="923"/>
      <c r="N53" s="922"/>
      <c r="O53" s="922"/>
      <c r="P53" s="922"/>
      <c r="Q53" s="922"/>
      <c r="R53" s="922"/>
      <c r="S53" s="922"/>
      <c r="T53" s="922"/>
      <c r="U53" s="922"/>
      <c r="V53" s="922"/>
      <c r="W53" s="922"/>
      <c r="X53" s="59"/>
      <c r="Y53" s="90"/>
    </row>
    <row r="54" spans="2:25" ht="13">
      <c r="B54" s="899"/>
      <c r="C54" s="1822"/>
      <c r="D54" s="1826"/>
      <c r="E54" s="1827"/>
      <c r="F54" s="1827"/>
      <c r="G54" s="1827"/>
      <c r="H54" s="1827"/>
      <c r="I54" s="1827"/>
      <c r="J54" s="1827"/>
      <c r="K54" s="1828"/>
      <c r="L54" s="922"/>
      <c r="M54" s="923"/>
      <c r="N54" s="922"/>
      <c r="O54" s="922"/>
      <c r="P54" s="922"/>
      <c r="Q54" s="922"/>
      <c r="R54" s="922"/>
      <c r="S54" s="922"/>
      <c r="T54" s="922"/>
      <c r="U54" s="922"/>
      <c r="V54" s="922"/>
      <c r="W54" s="922"/>
      <c r="X54" s="59"/>
      <c r="Y54" s="90"/>
    </row>
    <row r="55" spans="2:25" ht="13">
      <c r="B55" s="899"/>
      <c r="C55" s="1822"/>
      <c r="D55" s="1826"/>
      <c r="E55" s="1827"/>
      <c r="F55" s="1827"/>
      <c r="G55" s="1827"/>
      <c r="H55" s="1827"/>
      <c r="I55" s="1827"/>
      <c r="J55" s="1827"/>
      <c r="K55" s="1828"/>
      <c r="L55" s="922"/>
      <c r="M55" s="923"/>
      <c r="N55" s="922"/>
      <c r="O55" s="922"/>
      <c r="P55" s="922"/>
      <c r="Q55" s="922"/>
      <c r="R55" s="922"/>
      <c r="S55" s="922"/>
      <c r="T55" s="922"/>
      <c r="U55" s="922"/>
      <c r="V55" s="922"/>
      <c r="W55" s="922"/>
      <c r="X55" s="59"/>
      <c r="Y55" s="90"/>
    </row>
    <row r="56" spans="2:25" ht="14" thickBot="1">
      <c r="B56" s="899"/>
      <c r="C56" s="1797"/>
      <c r="D56" s="1829"/>
      <c r="E56" s="1830"/>
      <c r="F56" s="1830"/>
      <c r="G56" s="1830"/>
      <c r="H56" s="1830"/>
      <c r="I56" s="1830"/>
      <c r="J56" s="1830"/>
      <c r="K56" s="1831"/>
      <c r="L56" s="922"/>
      <c r="M56" s="923"/>
      <c r="N56" s="922"/>
      <c r="O56" s="922"/>
      <c r="P56" s="922"/>
      <c r="Q56" s="922"/>
      <c r="R56" s="922"/>
      <c r="S56" s="922"/>
      <c r="T56" s="922"/>
      <c r="U56" s="922"/>
      <c r="V56" s="922"/>
      <c r="W56" s="922"/>
      <c r="X56" s="59"/>
      <c r="Y56" s="90"/>
    </row>
    <row r="57" spans="2:25" ht="16.5" customHeight="1">
      <c r="B57" s="902"/>
      <c r="C57" s="1832" t="s">
        <v>1368</v>
      </c>
      <c r="D57" s="1832"/>
      <c r="E57" s="1832"/>
      <c r="F57" s="1832"/>
      <c r="G57" s="1832"/>
      <c r="H57" s="1832"/>
      <c r="I57" s="1832"/>
      <c r="J57" s="1832"/>
      <c r="K57" s="1832"/>
      <c r="L57" s="1832"/>
      <c r="M57" s="945"/>
      <c r="N57" s="939"/>
      <c r="O57" s="939"/>
      <c r="P57" s="939"/>
      <c r="Q57" s="939"/>
      <c r="R57" s="939"/>
      <c r="S57" s="939"/>
      <c r="T57" s="939"/>
      <c r="U57" s="939"/>
      <c r="V57" s="939"/>
      <c r="W57" s="939"/>
      <c r="X57" s="59"/>
      <c r="Y57" s="90"/>
    </row>
    <row r="58" spans="2:25" ht="14">
      <c r="B58" s="902"/>
      <c r="C58" s="1832"/>
      <c r="D58" s="1832"/>
      <c r="E58" s="1832"/>
      <c r="F58" s="1832"/>
      <c r="G58" s="1832"/>
      <c r="H58" s="1832"/>
      <c r="I58" s="1832"/>
      <c r="J58" s="1832"/>
      <c r="K58" s="1832"/>
      <c r="L58" s="1832"/>
      <c r="M58" s="945"/>
      <c r="N58" s="939"/>
      <c r="O58" s="939"/>
      <c r="P58" s="939"/>
      <c r="Q58" s="939"/>
      <c r="R58" s="939"/>
      <c r="S58" s="939"/>
      <c r="T58" s="939"/>
      <c r="U58" s="939"/>
      <c r="V58" s="939"/>
      <c r="W58" s="939"/>
      <c r="X58" s="59"/>
      <c r="Y58" s="90"/>
    </row>
    <row r="59" spans="2:25" ht="14">
      <c r="B59" s="902"/>
      <c r="C59" s="1832"/>
      <c r="D59" s="1832"/>
      <c r="E59" s="1832"/>
      <c r="F59" s="1832"/>
      <c r="G59" s="1832"/>
      <c r="H59" s="1832"/>
      <c r="I59" s="1832"/>
      <c r="J59" s="1832"/>
      <c r="K59" s="1832"/>
      <c r="L59" s="1832"/>
      <c r="M59" s="945"/>
      <c r="N59" s="939"/>
      <c r="O59" s="939"/>
      <c r="P59" s="939"/>
      <c r="Q59" s="939"/>
      <c r="R59" s="939"/>
      <c r="S59" s="939"/>
      <c r="T59" s="939"/>
      <c r="U59" s="939"/>
      <c r="V59" s="939"/>
      <c r="W59" s="939"/>
      <c r="X59" s="59"/>
      <c r="Y59" s="90"/>
    </row>
    <row r="60" spans="2:25" ht="13">
      <c r="B60" s="735"/>
      <c r="C60" s="1832"/>
      <c r="D60" s="1832"/>
      <c r="E60" s="1832"/>
      <c r="F60" s="1832"/>
      <c r="G60" s="1832"/>
      <c r="H60" s="1832"/>
      <c r="I60" s="1832"/>
      <c r="J60" s="1832"/>
      <c r="K60" s="1832"/>
      <c r="L60" s="1832"/>
      <c r="M60" s="937"/>
      <c r="N60" s="885"/>
      <c r="O60" s="885"/>
      <c r="P60" s="885"/>
      <c r="Q60" s="885"/>
      <c r="R60" s="885"/>
      <c r="S60" s="885"/>
      <c r="T60" s="885"/>
      <c r="U60" s="885"/>
      <c r="V60" s="885"/>
      <c r="W60" s="885"/>
      <c r="X60" s="59"/>
      <c r="Y60" s="90"/>
    </row>
    <row r="61" spans="2:25" ht="14">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812" t="s">
        <v>1424</v>
      </c>
      <c r="D62" s="1812"/>
      <c r="E62" s="1812"/>
      <c r="F62" s="1812"/>
      <c r="G62" s="1812"/>
      <c r="H62" s="1812"/>
      <c r="I62" s="1812"/>
      <c r="J62" s="1812"/>
      <c r="K62" s="1812"/>
      <c r="L62" s="1812"/>
      <c r="M62" s="938"/>
      <c r="N62" s="920"/>
      <c r="O62" s="920"/>
      <c r="P62" s="920"/>
      <c r="Q62" s="920"/>
      <c r="R62" s="920"/>
      <c r="S62" s="920"/>
      <c r="T62" s="920"/>
      <c r="U62" s="920"/>
      <c r="V62" s="920"/>
      <c r="W62" s="920"/>
      <c r="X62" s="59"/>
      <c r="Y62" s="105"/>
    </row>
    <row r="63" spans="2:25" ht="16.5" customHeight="1">
      <c r="B63" s="921"/>
      <c r="C63" s="1812"/>
      <c r="D63" s="1812"/>
      <c r="E63" s="1812"/>
      <c r="F63" s="1812"/>
      <c r="G63" s="1812"/>
      <c r="H63" s="1812"/>
      <c r="I63" s="1812"/>
      <c r="J63" s="1812"/>
      <c r="K63" s="1812"/>
      <c r="L63" s="1812"/>
      <c r="M63" s="938"/>
      <c r="N63" s="920"/>
      <c r="O63" s="920"/>
      <c r="P63" s="920"/>
      <c r="Q63" s="920"/>
      <c r="R63" s="920"/>
      <c r="S63" s="920"/>
      <c r="T63" s="920"/>
      <c r="U63" s="920"/>
      <c r="V63" s="920"/>
      <c r="W63" s="920"/>
      <c r="X63" s="59"/>
      <c r="Y63" s="105"/>
    </row>
    <row r="64" spans="2:25" ht="13">
      <c r="B64" s="886"/>
      <c r="C64" s="1812"/>
      <c r="D64" s="1812"/>
      <c r="E64" s="1812"/>
      <c r="F64" s="1812"/>
      <c r="G64" s="1812"/>
      <c r="H64" s="1812"/>
      <c r="I64" s="1812"/>
      <c r="J64" s="1812"/>
      <c r="K64" s="1812"/>
      <c r="L64" s="1812"/>
      <c r="M64" s="938"/>
      <c r="N64" s="920"/>
      <c r="O64" s="920"/>
      <c r="P64" s="920"/>
      <c r="Q64" s="920"/>
      <c r="R64" s="920"/>
      <c r="S64" s="920"/>
      <c r="T64" s="920"/>
      <c r="U64" s="920"/>
      <c r="V64" s="920"/>
      <c r="W64" s="920"/>
      <c r="X64" s="59"/>
      <c r="Y64" s="105"/>
    </row>
    <row r="65" spans="2:25" ht="37.5" customHeight="1">
      <c r="B65" s="886"/>
      <c r="C65" s="1812"/>
      <c r="D65" s="1812"/>
      <c r="E65" s="1812"/>
      <c r="F65" s="1812"/>
      <c r="G65" s="1812"/>
      <c r="H65" s="1812"/>
      <c r="I65" s="1812"/>
      <c r="J65" s="1812"/>
      <c r="K65" s="1812"/>
      <c r="L65" s="1812"/>
      <c r="M65" s="919"/>
      <c r="N65" s="915"/>
      <c r="O65" s="915"/>
      <c r="P65" s="915"/>
      <c r="Q65" s="915"/>
      <c r="R65" s="915"/>
      <c r="S65" s="915"/>
      <c r="T65" s="915"/>
      <c r="U65" s="915"/>
      <c r="V65" s="915"/>
      <c r="W65" s="915"/>
      <c r="X65" s="59"/>
      <c r="Y65" s="105"/>
    </row>
    <row r="66" spans="2:25" ht="14"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3">
      <c r="B67" s="896"/>
      <c r="C67" s="59"/>
      <c r="D67" s="59"/>
      <c r="E67" s="59"/>
      <c r="F67" s="59"/>
      <c r="G67" s="59"/>
      <c r="H67" s="885"/>
      <c r="I67" s="885"/>
      <c r="J67" s="1787" t="s">
        <v>1423</v>
      </c>
      <c r="K67" s="1788"/>
      <c r="L67" s="818"/>
      <c r="M67" s="946"/>
      <c r="N67" s="596"/>
      <c r="O67" s="818"/>
      <c r="P67" s="59"/>
      <c r="Q67" s="818"/>
      <c r="R67" s="59"/>
      <c r="S67" s="59"/>
      <c r="T67" s="59"/>
      <c r="U67" s="59"/>
      <c r="V67" s="818"/>
      <c r="W67" s="59"/>
      <c r="X67" s="59"/>
      <c r="Y67" s="105"/>
    </row>
    <row r="68" spans="2:25" ht="13">
      <c r="B68" s="896"/>
      <c r="C68" s="59"/>
      <c r="D68" s="59"/>
      <c r="E68" s="59"/>
      <c r="F68" s="59"/>
      <c r="G68" s="59"/>
      <c r="H68" s="885"/>
      <c r="I68" s="885"/>
      <c r="J68" s="1789"/>
      <c r="K68" s="1790"/>
      <c r="L68" s="818"/>
      <c r="M68" s="946"/>
      <c r="N68" s="596"/>
      <c r="O68" s="818"/>
      <c r="P68" s="59"/>
      <c r="Q68" s="818"/>
      <c r="R68" s="59"/>
      <c r="S68" s="59"/>
      <c r="T68" s="59"/>
      <c r="U68" s="59"/>
      <c r="V68" s="818"/>
      <c r="W68" s="59"/>
      <c r="X68" s="59"/>
      <c r="Y68" s="90"/>
    </row>
    <row r="69" spans="2:25" ht="15" thickBot="1">
      <c r="B69" s="856"/>
      <c r="C69" s="59"/>
      <c r="D69" s="59"/>
      <c r="E69" s="59"/>
      <c r="F69" s="59"/>
      <c r="G69" s="59"/>
      <c r="H69" s="59"/>
      <c r="I69" s="59"/>
      <c r="J69" s="1791"/>
      <c r="K69" s="1792"/>
      <c r="L69" s="818"/>
      <c r="M69" s="946"/>
      <c r="N69" s="596"/>
      <c r="O69" s="818"/>
      <c r="P69" s="59"/>
      <c r="Q69" s="818"/>
      <c r="R69" s="59"/>
      <c r="S69" s="59"/>
      <c r="T69" s="59"/>
      <c r="U69" s="59"/>
      <c r="V69" s="818"/>
      <c r="W69" s="59"/>
      <c r="X69" s="59"/>
      <c r="Y69" s="90"/>
    </row>
    <row r="70" spans="2:25" ht="14">
      <c r="B70" s="856"/>
      <c r="C70" s="1793" t="s">
        <v>1369</v>
      </c>
      <c r="D70" s="1793"/>
      <c r="E70" s="884"/>
      <c r="F70" s="884"/>
      <c r="G70" s="884"/>
      <c r="H70" s="884"/>
      <c r="I70" s="884"/>
      <c r="J70" s="884"/>
      <c r="K70" s="884"/>
      <c r="L70" s="818"/>
      <c r="M70" s="946"/>
      <c r="N70" s="596"/>
      <c r="O70" s="818"/>
      <c r="P70" s="59"/>
      <c r="Q70" s="818"/>
      <c r="R70" s="59"/>
      <c r="S70" s="59"/>
      <c r="T70" s="59"/>
      <c r="U70" s="59"/>
      <c r="V70" s="818"/>
      <c r="W70" s="59"/>
      <c r="X70" s="59"/>
      <c r="Y70" s="90"/>
    </row>
    <row r="71" spans="2:25" ht="14">
      <c r="B71" s="856"/>
      <c r="C71" s="1777" t="s">
        <v>1412</v>
      </c>
      <c r="D71" s="1777"/>
      <c r="E71" s="1777"/>
      <c r="F71" s="1777"/>
      <c r="G71" s="1777"/>
      <c r="H71" s="1777"/>
      <c r="I71" s="1777"/>
      <c r="J71" s="1777"/>
      <c r="K71" s="1050"/>
      <c r="L71" s="818"/>
      <c r="M71" s="946"/>
      <c r="N71" s="596"/>
      <c r="O71" s="818"/>
      <c r="P71" s="59"/>
      <c r="Q71" s="818"/>
      <c r="R71" s="59"/>
      <c r="S71" s="59"/>
      <c r="T71" s="59"/>
      <c r="U71" s="59"/>
      <c r="V71" s="818"/>
      <c r="W71" s="59"/>
      <c r="X71" s="59"/>
      <c r="Y71" s="90"/>
    </row>
    <row r="72" spans="2:25" ht="14">
      <c r="B72" s="856"/>
      <c r="C72" s="1777" t="s">
        <v>1370</v>
      </c>
      <c r="D72" s="1777"/>
      <c r="E72" s="1777"/>
      <c r="F72" s="1777"/>
      <c r="G72" s="1777"/>
      <c r="H72" s="1777"/>
      <c r="I72" s="1777"/>
      <c r="J72" s="1777"/>
      <c r="K72" s="1050"/>
      <c r="L72" s="596"/>
      <c r="M72" s="946"/>
      <c r="N72" s="596"/>
      <c r="O72" s="818"/>
      <c r="P72" s="59"/>
      <c r="Q72" s="818"/>
      <c r="R72" s="59"/>
      <c r="S72" s="59"/>
      <c r="T72" s="59"/>
      <c r="U72" s="59"/>
      <c r="V72" s="818"/>
      <c r="W72" s="59"/>
      <c r="X72" s="59"/>
      <c r="Y72" s="90"/>
    </row>
    <row r="73" spans="2:25" ht="14">
      <c r="B73" s="856"/>
      <c r="C73" s="1778" t="s">
        <v>1371</v>
      </c>
      <c r="D73" s="1778"/>
      <c r="E73" s="1778"/>
      <c r="F73" s="1778"/>
      <c r="G73" s="1778"/>
      <c r="H73" s="1778"/>
      <c r="I73" s="1778"/>
      <c r="J73" s="1778"/>
      <c r="K73" s="1050"/>
      <c r="L73" s="882"/>
      <c r="M73" s="940"/>
      <c r="N73" s="595"/>
      <c r="O73" s="818"/>
      <c r="P73" s="59"/>
      <c r="Q73" s="818"/>
      <c r="R73" s="59"/>
      <c r="S73" s="59"/>
      <c r="T73" s="59"/>
      <c r="U73" s="59"/>
      <c r="V73" s="818"/>
      <c r="W73" s="59"/>
      <c r="X73" s="59"/>
      <c r="Y73" s="90"/>
    </row>
    <row r="74" spans="2:25" ht="14">
      <c r="B74" s="856"/>
      <c r="C74" s="1778" t="s">
        <v>1372</v>
      </c>
      <c r="D74" s="1778"/>
      <c r="E74" s="1778"/>
      <c r="F74" s="1778"/>
      <c r="G74" s="1778"/>
      <c r="H74" s="1778"/>
      <c r="I74" s="1778"/>
      <c r="J74" s="1778"/>
      <c r="K74" s="1050"/>
      <c r="L74" s="882"/>
      <c r="M74" s="940"/>
      <c r="N74" s="595"/>
      <c r="O74" s="818"/>
      <c r="P74" s="59"/>
      <c r="Q74" s="818"/>
      <c r="R74" s="59"/>
      <c r="S74" s="59"/>
      <c r="T74" s="59"/>
      <c r="U74" s="59"/>
      <c r="V74" s="818"/>
      <c r="W74" s="59"/>
      <c r="X74" s="59"/>
      <c r="Y74" s="90"/>
    </row>
    <row r="75" spans="2:25" ht="13">
      <c r="B75" s="896"/>
      <c r="C75" s="1778" t="s">
        <v>1373</v>
      </c>
      <c r="D75" s="1778"/>
      <c r="E75" s="1778"/>
      <c r="F75" s="1778"/>
      <c r="G75" s="1778"/>
      <c r="H75" s="1778"/>
      <c r="I75" s="1778"/>
      <c r="J75" s="1778"/>
      <c r="K75" s="1050"/>
      <c r="L75" s="882"/>
      <c r="M75" s="940"/>
      <c r="N75" s="595"/>
      <c r="O75" s="818"/>
      <c r="P75" s="59"/>
      <c r="Q75" s="818"/>
      <c r="R75" s="59"/>
      <c r="S75" s="59"/>
      <c r="T75" s="59"/>
      <c r="U75" s="59"/>
      <c r="V75" s="818"/>
      <c r="W75" s="59"/>
      <c r="X75" s="59"/>
      <c r="Y75" s="90"/>
    </row>
    <row r="76" spans="2:25" ht="14">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4">
      <c r="B77" s="856"/>
      <c r="C77" s="1782" t="s">
        <v>1377</v>
      </c>
      <c r="D77" s="1782"/>
      <c r="E77" s="1782"/>
      <c r="F77" s="1782"/>
      <c r="G77" s="1782"/>
      <c r="H77" s="1782"/>
      <c r="I77" s="1782"/>
      <c r="J77" s="1782"/>
      <c r="K77" s="884"/>
      <c r="L77" s="882"/>
      <c r="M77" s="940"/>
      <c r="N77" s="595"/>
      <c r="O77" s="818"/>
      <c r="P77" s="59"/>
      <c r="Q77" s="818"/>
      <c r="R77" s="59"/>
      <c r="S77" s="59"/>
      <c r="T77" s="59"/>
      <c r="U77" s="59"/>
      <c r="V77" s="818"/>
      <c r="W77" s="59"/>
      <c r="X77" s="59"/>
      <c r="Y77" s="90"/>
    </row>
    <row r="78" spans="2:25" ht="14">
      <c r="B78" s="856"/>
      <c r="C78" s="1779" t="s">
        <v>1374</v>
      </c>
      <c r="D78" s="1780"/>
      <c r="E78" s="1780"/>
      <c r="F78" s="1780"/>
      <c r="G78" s="1780"/>
      <c r="H78" s="1780"/>
      <c r="I78" s="1780"/>
      <c r="J78" s="1781"/>
      <c r="K78" s="1050"/>
      <c r="L78" s="882"/>
      <c r="M78" s="940"/>
      <c r="N78" s="595"/>
      <c r="O78" s="818"/>
      <c r="P78" s="59"/>
      <c r="Q78" s="818"/>
      <c r="R78" s="59"/>
      <c r="S78" s="59"/>
      <c r="T78" s="59"/>
      <c r="U78" s="59"/>
      <c r="V78" s="818"/>
      <c r="W78" s="59"/>
      <c r="X78" s="59"/>
      <c r="Y78" s="90"/>
    </row>
    <row r="79" spans="2:25" ht="14">
      <c r="B79" s="856"/>
      <c r="C79" s="1779" t="s">
        <v>1375</v>
      </c>
      <c r="D79" s="1780"/>
      <c r="E79" s="1780"/>
      <c r="F79" s="1780"/>
      <c r="G79" s="1780"/>
      <c r="H79" s="1780"/>
      <c r="I79" s="1780"/>
      <c r="J79" s="1781"/>
      <c r="K79" s="1050"/>
      <c r="L79" s="882"/>
      <c r="M79" s="946"/>
      <c r="N79" s="596"/>
      <c r="O79" s="818"/>
      <c r="P79" s="59"/>
      <c r="Q79" s="818"/>
      <c r="R79" s="59"/>
      <c r="S79" s="59"/>
      <c r="T79" s="59"/>
      <c r="U79" s="59"/>
      <c r="V79" s="818"/>
      <c r="W79" s="59"/>
      <c r="X79" s="59"/>
      <c r="Y79" s="90"/>
    </row>
    <row r="80" spans="2:25" ht="13">
      <c r="B80" s="735"/>
      <c r="C80" s="1779" t="s">
        <v>1376</v>
      </c>
      <c r="D80" s="1780"/>
      <c r="E80" s="1780"/>
      <c r="F80" s="1780"/>
      <c r="G80" s="1780"/>
      <c r="H80" s="1780"/>
      <c r="I80" s="1780"/>
      <c r="J80" s="1781"/>
      <c r="K80" s="1050"/>
      <c r="L80" s="882"/>
      <c r="M80" s="946"/>
      <c r="N80" s="596"/>
      <c r="O80" s="818"/>
      <c r="P80" s="59"/>
      <c r="Q80" s="818"/>
      <c r="R80" s="59"/>
      <c r="S80" s="59"/>
      <c r="T80" s="59"/>
      <c r="U80" s="59"/>
      <c r="V80" s="818"/>
      <c r="W80" s="59"/>
      <c r="X80" s="59"/>
      <c r="Y80" s="90"/>
    </row>
    <row r="81" spans="2:25" ht="14">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4">
      <c r="B82" s="856"/>
      <c r="C82" s="1783" t="s">
        <v>1378</v>
      </c>
      <c r="D82" s="1783"/>
      <c r="E82" s="884"/>
      <c r="F82" s="884"/>
      <c r="G82" s="884"/>
      <c r="H82" s="884"/>
      <c r="I82" s="884"/>
      <c r="J82" s="884"/>
      <c r="K82" s="884"/>
      <c r="L82" s="818"/>
      <c r="M82" s="946"/>
      <c r="N82" s="596"/>
      <c r="O82" s="818"/>
      <c r="P82" s="59"/>
      <c r="Q82" s="818"/>
      <c r="R82" s="59"/>
      <c r="S82" s="59"/>
      <c r="T82" s="59"/>
      <c r="U82" s="59"/>
      <c r="V82" s="818"/>
      <c r="W82" s="59"/>
      <c r="X82" s="59"/>
      <c r="Y82" s="90"/>
    </row>
    <row r="83" spans="2:25" ht="14">
      <c r="B83" s="856"/>
      <c r="C83" s="1779" t="s">
        <v>1379</v>
      </c>
      <c r="D83" s="1780"/>
      <c r="E83" s="1780"/>
      <c r="F83" s="1780"/>
      <c r="G83" s="1780"/>
      <c r="H83" s="1780"/>
      <c r="I83" s="1780"/>
      <c r="J83" s="1781"/>
      <c r="K83" s="1050"/>
      <c r="L83" s="818"/>
      <c r="M83" s="946"/>
      <c r="N83" s="596"/>
      <c r="O83" s="818"/>
      <c r="P83" s="59"/>
      <c r="Q83" s="818"/>
      <c r="R83" s="59"/>
      <c r="S83" s="59"/>
      <c r="T83" s="59"/>
      <c r="U83" s="59"/>
      <c r="V83" s="818"/>
      <c r="W83" s="59"/>
      <c r="X83" s="59"/>
      <c r="Y83" s="90"/>
    </row>
    <row r="84" spans="2:25" ht="14">
      <c r="B84" s="856"/>
      <c r="C84" s="1779" t="s">
        <v>1380</v>
      </c>
      <c r="D84" s="1780"/>
      <c r="E84" s="1780"/>
      <c r="F84" s="1780"/>
      <c r="G84" s="1780"/>
      <c r="H84" s="1780"/>
      <c r="I84" s="1780"/>
      <c r="J84" s="1781"/>
      <c r="K84" s="1050"/>
      <c r="L84" s="818"/>
      <c r="M84" s="946"/>
      <c r="N84" s="596"/>
      <c r="O84" s="818"/>
      <c r="P84" s="59"/>
      <c r="Q84" s="818"/>
      <c r="R84" s="59"/>
      <c r="S84" s="59"/>
      <c r="T84" s="59"/>
      <c r="U84" s="59"/>
      <c r="V84" s="818"/>
      <c r="W84" s="59"/>
      <c r="X84" s="59"/>
      <c r="Y84" s="90"/>
    </row>
    <row r="85" spans="2:25" ht="13">
      <c r="B85" s="735"/>
      <c r="C85" s="1779" t="s">
        <v>1381</v>
      </c>
      <c r="D85" s="1780"/>
      <c r="E85" s="1780"/>
      <c r="F85" s="1780"/>
      <c r="G85" s="1780"/>
      <c r="H85" s="1780"/>
      <c r="I85" s="1780"/>
      <c r="J85" s="1781"/>
      <c r="K85" s="1050"/>
      <c r="L85" s="818"/>
      <c r="M85" s="946"/>
      <c r="N85" s="596"/>
      <c r="O85" s="818"/>
      <c r="P85" s="59"/>
      <c r="Q85" s="818"/>
      <c r="R85" s="59"/>
      <c r="S85" s="59"/>
      <c r="T85" s="59"/>
      <c r="U85" s="59"/>
      <c r="V85" s="818"/>
      <c r="W85" s="59"/>
      <c r="X85" s="59"/>
      <c r="Y85" s="90"/>
    </row>
    <row r="86" spans="2:25" ht="14">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4">
      <c r="B87" s="856"/>
      <c r="C87" s="1783" t="s">
        <v>1382</v>
      </c>
      <c r="D87" s="1783"/>
      <c r="E87" s="884"/>
      <c r="F87" s="884"/>
      <c r="G87" s="884"/>
      <c r="H87" s="884"/>
      <c r="I87" s="884"/>
      <c r="J87" s="884"/>
      <c r="K87" s="884"/>
      <c r="L87" s="884"/>
      <c r="M87" s="946"/>
      <c r="N87" s="596"/>
      <c r="O87" s="818"/>
      <c r="P87" s="59"/>
      <c r="Q87" s="818"/>
      <c r="R87" s="59"/>
      <c r="S87" s="915"/>
      <c r="T87" s="915"/>
      <c r="U87" s="915"/>
      <c r="V87" s="884"/>
      <c r="W87" s="884"/>
      <c r="X87" s="59"/>
      <c r="Y87" s="90"/>
    </row>
    <row r="88" spans="2:25" ht="14">
      <c r="B88" s="856"/>
      <c r="C88" s="1779" t="s">
        <v>1383</v>
      </c>
      <c r="D88" s="1780"/>
      <c r="E88" s="1780"/>
      <c r="F88" s="1780"/>
      <c r="G88" s="1780"/>
      <c r="H88" s="1780"/>
      <c r="I88" s="1780"/>
      <c r="J88" s="1781"/>
      <c r="K88" s="1050"/>
      <c r="L88" s="884"/>
      <c r="M88" s="946"/>
      <c r="N88" s="596"/>
      <c r="O88" s="818"/>
      <c r="P88" s="59"/>
      <c r="Q88" s="818"/>
      <c r="R88" s="59"/>
      <c r="S88" s="887"/>
      <c r="T88" s="887"/>
      <c r="U88" s="887"/>
      <c r="V88" s="887"/>
      <c r="W88" s="887"/>
      <c r="X88" s="59"/>
      <c r="Y88" s="90"/>
    </row>
    <row r="89" spans="2:25" ht="14">
      <c r="B89" s="856"/>
      <c r="C89" s="1779" t="s">
        <v>1384</v>
      </c>
      <c r="D89" s="1780"/>
      <c r="E89" s="1780"/>
      <c r="F89" s="1780"/>
      <c r="G89" s="1780"/>
      <c r="H89" s="1780"/>
      <c r="I89" s="1780"/>
      <c r="J89" s="1781"/>
      <c r="K89" s="1050"/>
      <c r="L89" s="884"/>
      <c r="M89" s="946"/>
      <c r="N89" s="596"/>
      <c r="O89" s="818"/>
      <c r="P89" s="59"/>
      <c r="Q89" s="818"/>
      <c r="R89" s="59"/>
      <c r="S89" s="887"/>
      <c r="T89" s="887"/>
      <c r="U89" s="887"/>
      <c r="V89" s="887"/>
      <c r="W89" s="887"/>
      <c r="X89" s="59"/>
      <c r="Y89" s="90"/>
    </row>
    <row r="90" spans="2:25" ht="14">
      <c r="B90" s="856"/>
      <c r="C90" s="1779" t="s">
        <v>1417</v>
      </c>
      <c r="D90" s="1780"/>
      <c r="E90" s="1780"/>
      <c r="F90" s="1780"/>
      <c r="G90" s="1780"/>
      <c r="H90" s="1780"/>
      <c r="I90" s="1780"/>
      <c r="J90" s="1781"/>
      <c r="K90" s="1050"/>
      <c r="L90" s="884"/>
      <c r="M90" s="946"/>
      <c r="N90" s="596"/>
      <c r="O90" s="818"/>
      <c r="P90" s="59"/>
      <c r="Q90" s="818"/>
      <c r="R90" s="59"/>
      <c r="S90" s="917"/>
      <c r="T90" s="917"/>
      <c r="U90" s="917"/>
      <c r="V90" s="917"/>
      <c r="W90" s="917"/>
      <c r="X90" s="59"/>
      <c r="Y90" s="90"/>
    </row>
    <row r="91" spans="2:25" ht="14">
      <c r="B91" s="856"/>
      <c r="C91" s="1779" t="s">
        <v>1418</v>
      </c>
      <c r="D91" s="1780"/>
      <c r="E91" s="1780"/>
      <c r="F91" s="1780"/>
      <c r="G91" s="1780"/>
      <c r="H91" s="1780"/>
      <c r="I91" s="1780"/>
      <c r="J91" s="1781"/>
      <c r="K91" s="1050"/>
      <c r="L91" s="884"/>
      <c r="M91" s="946"/>
      <c r="N91" s="596"/>
      <c r="O91" s="818"/>
      <c r="P91" s="59"/>
      <c r="Q91" s="818"/>
      <c r="R91" s="59"/>
      <c r="S91" s="59"/>
      <c r="T91" s="59"/>
      <c r="U91" s="59"/>
      <c r="V91" s="818"/>
      <c r="W91" s="59"/>
      <c r="X91" s="59"/>
      <c r="Y91" s="90"/>
    </row>
    <row r="92" spans="2:25" ht="14">
      <c r="B92" s="856"/>
      <c r="C92" s="1779" t="s">
        <v>1385</v>
      </c>
      <c r="D92" s="1780"/>
      <c r="E92" s="1780"/>
      <c r="F92" s="1780"/>
      <c r="G92" s="1780"/>
      <c r="H92" s="1780"/>
      <c r="I92" s="1780"/>
      <c r="J92" s="1781"/>
      <c r="K92" s="1050"/>
      <c r="L92" s="884"/>
      <c r="M92" s="946"/>
      <c r="N92" s="596"/>
      <c r="O92" s="818"/>
      <c r="P92" s="59"/>
      <c r="Q92" s="818"/>
      <c r="R92" s="59"/>
      <c r="S92" s="59"/>
      <c r="T92" s="59"/>
      <c r="U92" s="59"/>
      <c r="V92" s="818"/>
      <c r="W92" s="59"/>
      <c r="X92" s="59"/>
      <c r="Y92" s="90"/>
    </row>
    <row r="93" spans="2:25" ht="13">
      <c r="B93" s="896"/>
      <c r="C93" s="1779" t="s">
        <v>1386</v>
      </c>
      <c r="D93" s="1780"/>
      <c r="E93" s="1780"/>
      <c r="F93" s="1780"/>
      <c r="G93" s="1780"/>
      <c r="H93" s="1780"/>
      <c r="I93" s="1780"/>
      <c r="J93" s="1781"/>
      <c r="K93" s="1050"/>
      <c r="L93" s="884"/>
      <c r="M93" s="946"/>
      <c r="N93" s="596"/>
      <c r="O93" s="818"/>
      <c r="P93" s="59"/>
      <c r="Q93" s="818"/>
      <c r="R93" s="59"/>
      <c r="S93" s="59"/>
      <c r="T93" s="59"/>
      <c r="U93" s="59"/>
      <c r="V93" s="818"/>
      <c r="W93" s="59"/>
      <c r="X93" s="59"/>
      <c r="Y93" s="90"/>
    </row>
    <row r="94" spans="2:25" ht="14">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4">
      <c r="B95" s="856"/>
      <c r="C95" s="1783" t="s">
        <v>1387</v>
      </c>
      <c r="D95" s="1783"/>
      <c r="E95" s="1783"/>
      <c r="F95" s="1783"/>
      <c r="G95" s="884"/>
      <c r="H95" s="884"/>
      <c r="I95" s="884"/>
      <c r="J95" s="884"/>
      <c r="K95" s="884"/>
      <c r="L95" s="884"/>
      <c r="M95" s="946"/>
      <c r="N95" s="596"/>
      <c r="O95" s="818"/>
      <c r="P95" s="59"/>
      <c r="Q95" s="818"/>
      <c r="R95" s="59"/>
      <c r="S95" s="59"/>
      <c r="T95" s="59"/>
      <c r="U95" s="59"/>
      <c r="V95" s="818"/>
      <c r="W95" s="59"/>
      <c r="X95" s="59"/>
      <c r="Y95" s="90"/>
    </row>
    <row r="96" spans="2:25" ht="14">
      <c r="B96" s="856"/>
      <c r="C96" s="1779" t="s">
        <v>1388</v>
      </c>
      <c r="D96" s="1780"/>
      <c r="E96" s="1780"/>
      <c r="F96" s="1780"/>
      <c r="G96" s="1780"/>
      <c r="H96" s="1780"/>
      <c r="I96" s="1780"/>
      <c r="J96" s="1781"/>
      <c r="K96" s="1050"/>
      <c r="L96" s="884"/>
      <c r="M96" s="946"/>
      <c r="N96" s="596"/>
      <c r="O96" s="818"/>
      <c r="P96" s="59"/>
      <c r="Q96" s="818"/>
      <c r="R96" s="59"/>
      <c r="S96" s="59"/>
      <c r="T96" s="59"/>
      <c r="U96" s="59"/>
      <c r="V96" s="818"/>
      <c r="W96" s="59"/>
      <c r="X96" s="59"/>
      <c r="Y96" s="90"/>
    </row>
    <row r="97" spans="2:25" ht="14">
      <c r="B97" s="856"/>
      <c r="C97" s="1779" t="s">
        <v>1389</v>
      </c>
      <c r="D97" s="1780"/>
      <c r="E97" s="1780"/>
      <c r="F97" s="1780"/>
      <c r="G97" s="1780"/>
      <c r="H97" s="1780"/>
      <c r="I97" s="1780"/>
      <c r="J97" s="1781"/>
      <c r="K97" s="1050"/>
      <c r="L97" s="884"/>
      <c r="M97" s="946"/>
      <c r="N97" s="596"/>
      <c r="O97" s="818"/>
      <c r="P97" s="59"/>
      <c r="Q97" s="818"/>
      <c r="R97" s="59"/>
      <c r="S97" s="59"/>
      <c r="T97" s="59"/>
      <c r="U97" s="59"/>
      <c r="V97" s="818"/>
      <c r="W97" s="59"/>
      <c r="X97" s="59"/>
      <c r="Y97" s="90"/>
    </row>
    <row r="98" spans="2:25" ht="14">
      <c r="B98" s="856"/>
      <c r="C98" s="1779" t="s">
        <v>1419</v>
      </c>
      <c r="D98" s="1780"/>
      <c r="E98" s="1780"/>
      <c r="F98" s="1780"/>
      <c r="G98" s="1780"/>
      <c r="H98" s="1780"/>
      <c r="I98" s="1780"/>
      <c r="J98" s="1781"/>
      <c r="K98" s="1050"/>
      <c r="L98" s="884"/>
      <c r="M98" s="946"/>
      <c r="N98" s="596"/>
      <c r="O98" s="818"/>
      <c r="P98" s="59"/>
      <c r="Q98" s="818"/>
      <c r="R98" s="59"/>
      <c r="S98" s="59"/>
      <c r="T98" s="59"/>
      <c r="U98" s="59"/>
      <c r="V98" s="818"/>
      <c r="W98" s="59"/>
      <c r="X98" s="59"/>
      <c r="Y98" s="90"/>
    </row>
    <row r="99" spans="2:25" ht="13">
      <c r="B99" s="896"/>
      <c r="C99" s="1779" t="s">
        <v>1420</v>
      </c>
      <c r="D99" s="1780"/>
      <c r="E99" s="1780"/>
      <c r="F99" s="1780"/>
      <c r="G99" s="1780"/>
      <c r="H99" s="1780"/>
      <c r="I99" s="1780"/>
      <c r="J99" s="1781"/>
      <c r="K99" s="1050"/>
      <c r="L99" s="884"/>
      <c r="M99" s="946"/>
      <c r="N99" s="596"/>
      <c r="O99" s="818"/>
      <c r="P99" s="59"/>
      <c r="Q99" s="818"/>
      <c r="R99" s="59"/>
      <c r="S99" s="59"/>
      <c r="T99" s="59"/>
      <c r="U99" s="59"/>
      <c r="V99" s="818"/>
      <c r="W99" s="59"/>
      <c r="X99" s="59"/>
      <c r="Y99" s="90"/>
    </row>
    <row r="100" spans="2:25" ht="14">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4">
      <c r="B101" s="856"/>
      <c r="C101" s="1783" t="s">
        <v>1421</v>
      </c>
      <c r="D101" s="1783"/>
      <c r="E101" s="1783"/>
      <c r="F101" s="884"/>
      <c r="G101" s="884"/>
      <c r="H101" s="884"/>
      <c r="I101" s="884"/>
      <c r="J101" s="884"/>
      <c r="K101" s="884"/>
      <c r="L101" s="884"/>
      <c r="M101" s="946"/>
      <c r="N101" s="596"/>
      <c r="O101" s="818"/>
      <c r="P101" s="59"/>
      <c r="Q101" s="818"/>
      <c r="R101" s="59"/>
      <c r="S101" s="59"/>
      <c r="T101" s="59"/>
      <c r="U101" s="59"/>
      <c r="V101" s="818"/>
      <c r="W101" s="59"/>
      <c r="X101" s="59"/>
      <c r="Y101" s="90"/>
    </row>
    <row r="102" spans="2:25" ht="14">
      <c r="B102" s="856"/>
      <c r="C102" s="1809" t="s">
        <v>1390</v>
      </c>
      <c r="D102" s="1810"/>
      <c r="E102" s="1810"/>
      <c r="F102" s="1810"/>
      <c r="G102" s="1810"/>
      <c r="H102" s="1810"/>
      <c r="I102" s="1810"/>
      <c r="J102" s="1811"/>
      <c r="K102" s="1050"/>
      <c r="L102" s="884"/>
      <c r="M102" s="946"/>
      <c r="N102" s="596"/>
      <c r="O102" s="818"/>
      <c r="P102" s="59"/>
      <c r="Q102" s="818"/>
      <c r="R102" s="59"/>
      <c r="S102" s="59"/>
      <c r="T102" s="59"/>
      <c r="U102" s="59"/>
      <c r="V102" s="818"/>
      <c r="W102" s="59"/>
      <c r="X102" s="59"/>
      <c r="Y102" s="90"/>
    </row>
    <row r="103" spans="2:25" ht="13">
      <c r="B103" s="896"/>
      <c r="C103" s="1779" t="s">
        <v>1391</v>
      </c>
      <c r="D103" s="1780"/>
      <c r="E103" s="1780"/>
      <c r="F103" s="1780"/>
      <c r="G103" s="1780"/>
      <c r="H103" s="1780"/>
      <c r="I103" s="1780"/>
      <c r="J103" s="1781"/>
      <c r="K103" s="1050"/>
      <c r="L103" s="884"/>
      <c r="M103" s="946"/>
      <c r="N103" s="596"/>
      <c r="O103" s="818"/>
      <c r="P103" s="59"/>
      <c r="Q103" s="818"/>
      <c r="R103" s="59"/>
      <c r="S103" s="59"/>
      <c r="T103" s="59"/>
      <c r="U103" s="59"/>
      <c r="V103" s="59"/>
      <c r="W103" s="59"/>
      <c r="X103" s="59"/>
      <c r="Y103" s="90"/>
    </row>
    <row r="104" spans="2:25" ht="14">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4">
      <c r="B105" s="856"/>
      <c r="C105" s="1783" t="s">
        <v>1392</v>
      </c>
      <c r="D105" s="1783"/>
      <c r="E105" s="1783"/>
      <c r="F105" s="884"/>
      <c r="G105" s="884"/>
      <c r="H105" s="884"/>
      <c r="I105" s="884"/>
      <c r="J105" s="884"/>
      <c r="K105" s="884"/>
      <c r="L105" s="884"/>
      <c r="M105" s="946"/>
      <c r="N105" s="596"/>
      <c r="O105" s="818"/>
      <c r="P105" s="59"/>
      <c r="Q105" s="818"/>
      <c r="R105" s="59"/>
      <c r="S105" s="59"/>
      <c r="T105" s="59"/>
      <c r="U105" s="59"/>
      <c r="V105" s="59"/>
      <c r="W105" s="59"/>
      <c r="X105" s="59"/>
      <c r="Y105" s="59"/>
    </row>
    <row r="106" spans="2:25" ht="14">
      <c r="B106" s="856"/>
      <c r="C106" s="1809" t="s">
        <v>1393</v>
      </c>
      <c r="D106" s="1810"/>
      <c r="E106" s="1810"/>
      <c r="F106" s="1810"/>
      <c r="G106" s="1810"/>
      <c r="H106" s="1810"/>
      <c r="I106" s="1810"/>
      <c r="J106" s="1811"/>
      <c r="K106" s="1050"/>
      <c r="L106" s="884"/>
      <c r="M106" s="946"/>
      <c r="N106" s="596"/>
      <c r="O106" s="818"/>
      <c r="P106" s="59"/>
      <c r="Q106" s="818"/>
      <c r="R106" s="59"/>
      <c r="S106" s="59"/>
      <c r="T106" s="59"/>
      <c r="U106" s="59"/>
      <c r="V106" s="59"/>
      <c r="W106" s="59"/>
      <c r="X106" s="59"/>
      <c r="Y106" s="59"/>
    </row>
    <row r="107" spans="2:25" ht="14">
      <c r="B107" s="856"/>
      <c r="C107" s="1809" t="s">
        <v>1394</v>
      </c>
      <c r="D107" s="1810"/>
      <c r="E107" s="1810"/>
      <c r="F107" s="1810"/>
      <c r="G107" s="1810"/>
      <c r="H107" s="1810"/>
      <c r="I107" s="1810"/>
      <c r="J107" s="1811"/>
      <c r="K107" s="1050"/>
      <c r="L107" s="884"/>
      <c r="M107" s="946"/>
      <c r="N107" s="596"/>
      <c r="O107" s="818"/>
      <c r="P107" s="59"/>
      <c r="Q107" s="818"/>
      <c r="R107" s="59"/>
      <c r="S107" s="59"/>
      <c r="T107" s="59"/>
      <c r="U107" s="59"/>
      <c r="V107" s="59"/>
      <c r="W107" s="59"/>
      <c r="X107" s="59"/>
      <c r="Y107" s="90"/>
    </row>
    <row r="108" spans="2:25" ht="13">
      <c r="B108" s="888"/>
      <c r="C108" s="1777" t="s">
        <v>1395</v>
      </c>
      <c r="D108" s="1777"/>
      <c r="E108" s="1777"/>
      <c r="F108" s="1777"/>
      <c r="G108" s="1777"/>
      <c r="H108" s="1777"/>
      <c r="I108" s="1777"/>
      <c r="J108" s="1777"/>
      <c r="K108" s="1050"/>
      <c r="L108" s="884"/>
      <c r="M108" s="946"/>
      <c r="N108" s="596"/>
      <c r="O108" s="818"/>
      <c r="P108" s="59"/>
      <c r="Q108" s="818"/>
      <c r="R108" s="59"/>
      <c r="S108" s="59"/>
      <c r="T108" s="59"/>
      <c r="U108" s="59"/>
      <c r="V108" s="59"/>
      <c r="W108" s="59"/>
      <c r="X108" s="59"/>
      <c r="Y108" s="90"/>
    </row>
    <row r="109" spans="2:25" ht="14">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4">
      <c r="B110" s="856"/>
      <c r="C110" s="1783" t="s">
        <v>1396</v>
      </c>
      <c r="D110" s="1783"/>
      <c r="E110" s="1783"/>
      <c r="F110" s="884"/>
      <c r="G110" s="884"/>
      <c r="H110" s="884"/>
      <c r="I110" s="884"/>
      <c r="J110" s="884"/>
      <c r="K110" s="884"/>
      <c r="L110" s="884"/>
      <c r="M110" s="946"/>
      <c r="N110" s="596"/>
      <c r="O110" s="818"/>
      <c r="P110" s="59"/>
      <c r="Q110" s="818"/>
      <c r="R110" s="59"/>
      <c r="S110" s="59"/>
      <c r="T110" s="59"/>
      <c r="U110" s="59"/>
      <c r="V110" s="59"/>
      <c r="W110" s="59"/>
      <c r="X110" s="59"/>
      <c r="Y110" s="90"/>
    </row>
    <row r="111" spans="2:25" ht="14">
      <c r="B111" s="856"/>
      <c r="C111" s="1809" t="s">
        <v>1397</v>
      </c>
      <c r="D111" s="1810"/>
      <c r="E111" s="1810"/>
      <c r="F111" s="1810"/>
      <c r="G111" s="1810"/>
      <c r="H111" s="1810"/>
      <c r="I111" s="1810"/>
      <c r="J111" s="1811"/>
      <c r="K111" s="1050"/>
      <c r="L111" s="884"/>
      <c r="M111" s="946"/>
      <c r="N111" s="596"/>
      <c r="O111" s="818"/>
      <c r="P111" s="59"/>
      <c r="Q111" s="818"/>
      <c r="R111" s="59"/>
      <c r="S111" s="59"/>
      <c r="T111" s="59"/>
      <c r="U111" s="59"/>
      <c r="V111" s="818"/>
      <c r="W111" s="59"/>
      <c r="X111" s="59"/>
      <c r="Y111" s="90"/>
    </row>
    <row r="112" spans="2:25" ht="14">
      <c r="B112" s="856"/>
      <c r="C112" s="1779" t="s">
        <v>1415</v>
      </c>
      <c r="D112" s="1780"/>
      <c r="E112" s="1780"/>
      <c r="F112" s="1780"/>
      <c r="G112" s="1780"/>
      <c r="H112" s="1780"/>
      <c r="I112" s="1780"/>
      <c r="J112" s="1781"/>
      <c r="K112" s="1050"/>
      <c r="L112" s="884"/>
      <c r="M112" s="946"/>
      <c r="N112" s="596"/>
      <c r="O112" s="818"/>
      <c r="P112" s="59"/>
      <c r="Q112" s="818"/>
      <c r="R112" s="59"/>
      <c r="S112" s="59"/>
      <c r="T112" s="59"/>
      <c r="U112" s="59"/>
      <c r="V112" s="818"/>
      <c r="W112" s="59"/>
      <c r="X112" s="59"/>
      <c r="Y112" s="90"/>
    </row>
    <row r="113" spans="2:25" ht="14">
      <c r="B113" s="856"/>
      <c r="C113" s="1809" t="s">
        <v>1398</v>
      </c>
      <c r="D113" s="1810"/>
      <c r="E113" s="1810"/>
      <c r="F113" s="1810"/>
      <c r="G113" s="1810"/>
      <c r="H113" s="1810"/>
      <c r="I113" s="1810"/>
      <c r="J113" s="1811"/>
      <c r="K113" s="1050"/>
      <c r="L113" s="884"/>
      <c r="M113" s="946"/>
      <c r="N113" s="596"/>
      <c r="O113" s="818"/>
      <c r="P113" s="59"/>
      <c r="Q113" s="818"/>
      <c r="R113" s="59"/>
      <c r="S113" s="59"/>
      <c r="T113" s="59"/>
      <c r="U113" s="59"/>
      <c r="V113" s="59"/>
      <c r="W113" s="59"/>
      <c r="X113" s="59"/>
      <c r="Y113" s="90"/>
    </row>
    <row r="114" spans="2:25" ht="14">
      <c r="B114" s="856"/>
      <c r="C114" s="1809" t="s">
        <v>1399</v>
      </c>
      <c r="D114" s="1810"/>
      <c r="E114" s="1810"/>
      <c r="F114" s="1810"/>
      <c r="G114" s="1810"/>
      <c r="H114" s="1810"/>
      <c r="I114" s="1810"/>
      <c r="J114" s="1811"/>
      <c r="K114" s="1050"/>
      <c r="L114" s="884"/>
      <c r="M114" s="946"/>
      <c r="N114" s="596"/>
      <c r="O114" s="818"/>
      <c r="P114" s="59"/>
      <c r="Q114" s="818"/>
      <c r="R114" s="59"/>
      <c r="S114" s="59"/>
      <c r="T114" s="59"/>
      <c r="U114" s="59"/>
      <c r="V114" s="59"/>
      <c r="W114" s="59"/>
      <c r="X114" s="59"/>
      <c r="Y114" s="90"/>
    </row>
    <row r="115" spans="2:25" ht="14">
      <c r="B115" s="856"/>
      <c r="C115" s="1809" t="s">
        <v>1400</v>
      </c>
      <c r="D115" s="1810"/>
      <c r="E115" s="1810"/>
      <c r="F115" s="1810"/>
      <c r="G115" s="1810"/>
      <c r="H115" s="1810"/>
      <c r="I115" s="1810"/>
      <c r="J115" s="1811"/>
      <c r="K115" s="1050"/>
      <c r="L115" s="884"/>
      <c r="M115" s="946"/>
      <c r="N115" s="596"/>
      <c r="O115" s="818"/>
      <c r="P115" s="59"/>
      <c r="Q115" s="818"/>
      <c r="R115" s="59"/>
      <c r="S115" s="59"/>
      <c r="T115" s="59"/>
      <c r="U115" s="59"/>
      <c r="V115" s="59"/>
      <c r="W115" s="59"/>
      <c r="X115" s="59"/>
      <c r="Y115" s="90"/>
    </row>
    <row r="116" spans="2:25" ht="14">
      <c r="B116" s="856"/>
      <c r="C116" s="1809" t="s">
        <v>1414</v>
      </c>
      <c r="D116" s="1810"/>
      <c r="E116" s="1810"/>
      <c r="F116" s="1810"/>
      <c r="G116" s="1810"/>
      <c r="H116" s="1810"/>
      <c r="I116" s="1810"/>
      <c r="J116" s="1811"/>
      <c r="K116" s="1050"/>
      <c r="L116" s="884"/>
      <c r="M116" s="946"/>
      <c r="N116" s="596"/>
      <c r="O116" s="818"/>
      <c r="P116" s="59"/>
      <c r="Q116" s="818"/>
      <c r="R116" s="59"/>
      <c r="S116" s="59"/>
      <c r="T116" s="59"/>
      <c r="U116" s="59"/>
      <c r="V116" s="59"/>
      <c r="W116" s="59"/>
      <c r="X116" s="59"/>
      <c r="Y116" s="90"/>
    </row>
    <row r="117" spans="2:25" ht="14">
      <c r="B117" s="856"/>
      <c r="C117" s="1809" t="s">
        <v>1401</v>
      </c>
      <c r="D117" s="1810"/>
      <c r="E117" s="1810"/>
      <c r="F117" s="1810"/>
      <c r="G117" s="1810"/>
      <c r="H117" s="1810"/>
      <c r="I117" s="1810"/>
      <c r="J117" s="1811"/>
      <c r="K117" s="1050"/>
      <c r="L117" s="884"/>
      <c r="M117" s="946"/>
      <c r="N117" s="596"/>
      <c r="O117" s="818"/>
      <c r="P117" s="59"/>
      <c r="Q117" s="818"/>
      <c r="R117" s="59"/>
      <c r="S117" s="59"/>
      <c r="T117" s="884"/>
      <c r="U117" s="884"/>
      <c r="V117" s="884"/>
      <c r="W117" s="884"/>
      <c r="X117" s="59"/>
      <c r="Y117" s="90"/>
    </row>
    <row r="118" spans="2:25" ht="13">
      <c r="B118" s="896"/>
      <c r="C118" s="1809" t="s">
        <v>1422</v>
      </c>
      <c r="D118" s="1810"/>
      <c r="E118" s="1810"/>
      <c r="F118" s="1810"/>
      <c r="G118" s="1810"/>
      <c r="H118" s="1810"/>
      <c r="I118" s="1810"/>
      <c r="J118" s="1811"/>
      <c r="K118" s="1050"/>
      <c r="L118" s="884"/>
      <c r="M118" s="946"/>
      <c r="N118" s="596"/>
      <c r="O118" s="818"/>
      <c r="P118" s="59"/>
      <c r="Q118" s="818"/>
      <c r="R118" s="59"/>
      <c r="S118" s="59"/>
      <c r="T118" s="59"/>
      <c r="U118" s="59"/>
      <c r="V118" s="818"/>
      <c r="W118" s="59"/>
      <c r="X118" s="59"/>
      <c r="Y118" s="90"/>
    </row>
    <row r="119" spans="2:25" ht="14">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4">
      <c r="B120" s="856"/>
      <c r="C120" s="1783" t="s">
        <v>1402</v>
      </c>
      <c r="D120" s="1783"/>
      <c r="E120" s="1783"/>
      <c r="F120" s="1783"/>
      <c r="G120" s="1783"/>
      <c r="H120" s="884"/>
      <c r="I120" s="884"/>
      <c r="J120" s="884"/>
      <c r="K120" s="884"/>
      <c r="L120" s="884"/>
      <c r="M120" s="946"/>
      <c r="N120" s="596"/>
      <c r="O120" s="818"/>
      <c r="P120" s="59"/>
      <c r="Q120" s="818"/>
      <c r="R120" s="59"/>
      <c r="S120" s="59"/>
      <c r="T120" s="59"/>
      <c r="U120" s="59"/>
      <c r="V120" s="59"/>
      <c r="W120" s="59"/>
      <c r="X120" s="59"/>
      <c r="Y120" s="90"/>
    </row>
    <row r="121" spans="2:25" ht="14">
      <c r="B121" s="856"/>
      <c r="C121" s="1809" t="s">
        <v>1413</v>
      </c>
      <c r="D121" s="1810"/>
      <c r="E121" s="1810"/>
      <c r="F121" s="1810"/>
      <c r="G121" s="1810"/>
      <c r="H121" s="1810"/>
      <c r="I121" s="1810"/>
      <c r="J121" s="1811"/>
      <c r="K121" s="1050"/>
      <c r="L121" s="884"/>
      <c r="M121" s="946"/>
      <c r="N121" s="596"/>
      <c r="O121" s="818"/>
      <c r="P121" s="59"/>
      <c r="Q121" s="818"/>
      <c r="R121" s="59"/>
      <c r="S121" s="59"/>
      <c r="T121" s="59"/>
      <c r="U121" s="59"/>
      <c r="V121" s="59"/>
      <c r="W121" s="59"/>
      <c r="X121" s="59"/>
      <c r="Y121" s="90"/>
    </row>
    <row r="122" spans="2:25" ht="14">
      <c r="B122" s="856"/>
      <c r="C122" s="1809" t="s">
        <v>1403</v>
      </c>
      <c r="D122" s="1810"/>
      <c r="E122" s="1810"/>
      <c r="F122" s="1810"/>
      <c r="G122" s="1810"/>
      <c r="H122" s="1810"/>
      <c r="I122" s="1810"/>
      <c r="J122" s="1811"/>
      <c r="K122" s="1050"/>
      <c r="L122" s="884"/>
      <c r="M122" s="946"/>
      <c r="N122" s="596"/>
      <c r="O122" s="818"/>
      <c r="P122" s="59"/>
      <c r="Q122" s="818"/>
      <c r="R122" s="59"/>
      <c r="S122" s="59"/>
      <c r="T122" s="59"/>
      <c r="U122" s="59"/>
      <c r="V122" s="59"/>
      <c r="W122" s="59"/>
      <c r="X122" s="59"/>
      <c r="Y122" s="59"/>
    </row>
    <row r="123" spans="2:25" ht="13">
      <c r="B123" s="896"/>
      <c r="C123" s="1809" t="s">
        <v>1404</v>
      </c>
      <c r="D123" s="1810"/>
      <c r="E123" s="1810"/>
      <c r="F123" s="1810"/>
      <c r="G123" s="1810"/>
      <c r="H123" s="1810"/>
      <c r="I123" s="1810"/>
      <c r="J123" s="1811"/>
      <c r="K123" s="1050"/>
      <c r="L123" s="884"/>
      <c r="M123" s="946"/>
      <c r="N123" s="596"/>
      <c r="O123" s="818"/>
      <c r="P123" s="59"/>
      <c r="Q123" s="818"/>
      <c r="R123" s="59"/>
      <c r="S123" s="59"/>
      <c r="T123" s="59"/>
      <c r="U123" s="59"/>
      <c r="V123" s="59"/>
      <c r="W123" s="59"/>
      <c r="X123" s="59"/>
      <c r="Y123" s="59"/>
    </row>
    <row r="124" spans="2:25" ht="14">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4">
      <c r="B125" s="856"/>
      <c r="C125" s="1812" t="s">
        <v>1405</v>
      </c>
      <c r="D125" s="1812"/>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4">
      <c r="B126" s="856"/>
      <c r="C126" s="1809" t="s">
        <v>1406</v>
      </c>
      <c r="D126" s="1810"/>
      <c r="E126" s="1810"/>
      <c r="F126" s="1810"/>
      <c r="G126" s="1810"/>
      <c r="H126" s="1810"/>
      <c r="I126" s="1810"/>
      <c r="J126" s="1811"/>
      <c r="K126" s="1050"/>
      <c r="L126" s="884"/>
      <c r="M126" s="946"/>
      <c r="N126" s="596"/>
      <c r="O126" s="818"/>
      <c r="P126" s="59"/>
      <c r="Q126" s="818"/>
      <c r="R126" s="59"/>
      <c r="S126" s="59"/>
      <c r="T126" s="59"/>
      <c r="U126" s="59"/>
      <c r="V126" s="59"/>
      <c r="W126" s="59"/>
      <c r="X126" s="59"/>
      <c r="Y126" s="90"/>
    </row>
    <row r="127" spans="2:25" ht="14">
      <c r="B127" s="856"/>
      <c r="C127" s="1809" t="s">
        <v>1407</v>
      </c>
      <c r="D127" s="1810"/>
      <c r="E127" s="1810"/>
      <c r="F127" s="1810"/>
      <c r="G127" s="1810"/>
      <c r="H127" s="1810"/>
      <c r="I127" s="1810"/>
      <c r="J127" s="1811"/>
      <c r="K127" s="1050"/>
      <c r="L127" s="884"/>
      <c r="M127" s="946"/>
      <c r="N127" s="596"/>
      <c r="O127" s="818"/>
      <c r="P127" s="59"/>
      <c r="Q127" s="818"/>
      <c r="R127" s="59"/>
      <c r="S127" s="59"/>
      <c r="T127" s="59"/>
      <c r="U127" s="59"/>
      <c r="V127" s="59"/>
      <c r="W127" s="59"/>
      <c r="X127" s="59"/>
      <c r="Y127" s="90"/>
    </row>
    <row r="128" spans="2:25" ht="13">
      <c r="B128" s="896"/>
      <c r="C128" s="1809" t="s">
        <v>1416</v>
      </c>
      <c r="D128" s="1810"/>
      <c r="E128" s="1810"/>
      <c r="F128" s="1810"/>
      <c r="G128" s="1810"/>
      <c r="H128" s="1810"/>
      <c r="I128" s="1810"/>
      <c r="J128" s="1811"/>
      <c r="K128" s="1050"/>
      <c r="L128" s="884"/>
      <c r="M128" s="946"/>
      <c r="N128" s="596"/>
      <c r="O128" s="818"/>
      <c r="P128" s="59"/>
      <c r="Q128" s="818"/>
      <c r="R128" s="59"/>
      <c r="S128" s="59"/>
      <c r="T128" s="59"/>
      <c r="U128" s="59"/>
      <c r="V128" s="59"/>
      <c r="W128" s="59"/>
      <c r="X128" s="59"/>
      <c r="Y128" s="59"/>
    </row>
    <row r="129" spans="2:25" ht="14">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4">
      <c r="B130" s="856"/>
      <c r="C130" s="1783" t="s">
        <v>1408</v>
      </c>
      <c r="D130" s="1783"/>
      <c r="E130" s="1783"/>
      <c r="F130" s="1783"/>
      <c r="G130" s="1783"/>
      <c r="H130" s="1783"/>
      <c r="I130" s="1783"/>
      <c r="J130" s="1783"/>
      <c r="K130" s="1783"/>
      <c r="L130" s="884"/>
      <c r="M130" s="946"/>
      <c r="N130" s="596"/>
      <c r="O130" s="818"/>
      <c r="P130" s="59"/>
      <c r="Q130" s="818"/>
      <c r="R130" s="59"/>
      <c r="S130" s="59"/>
      <c r="T130" s="59"/>
      <c r="U130" s="59"/>
      <c r="V130" s="818"/>
      <c r="W130" s="59"/>
      <c r="X130" s="59"/>
      <c r="Y130" s="90"/>
    </row>
    <row r="131" spans="2:25" ht="14">
      <c r="B131" s="856"/>
      <c r="C131" s="1809" t="s">
        <v>1427</v>
      </c>
      <c r="D131" s="1810"/>
      <c r="E131" s="1810"/>
      <c r="F131" s="1810"/>
      <c r="G131" s="1810"/>
      <c r="H131" s="1810"/>
      <c r="I131" s="1810"/>
      <c r="J131" s="1811"/>
      <c r="K131" s="1050"/>
      <c r="L131" s="884"/>
      <c r="M131" s="946"/>
      <c r="N131" s="596"/>
      <c r="O131" s="818"/>
      <c r="P131" s="59"/>
      <c r="Q131" s="818"/>
      <c r="R131" s="59"/>
      <c r="S131" s="59"/>
      <c r="T131" s="59"/>
      <c r="U131" s="59"/>
      <c r="V131" s="818"/>
      <c r="W131" s="59"/>
      <c r="X131" s="59"/>
      <c r="Y131" s="90"/>
    </row>
    <row r="132" spans="2:25" ht="14">
      <c r="B132" s="856"/>
      <c r="C132" s="1809" t="s">
        <v>1426</v>
      </c>
      <c r="D132" s="1810"/>
      <c r="E132" s="1810"/>
      <c r="F132" s="1810"/>
      <c r="G132" s="1810"/>
      <c r="H132" s="1810"/>
      <c r="I132" s="1810"/>
      <c r="J132" s="1811"/>
      <c r="K132" s="1050"/>
      <c r="L132" s="884"/>
      <c r="M132" s="946"/>
      <c r="N132" s="596"/>
      <c r="O132" s="818"/>
      <c r="P132" s="59"/>
      <c r="Q132" s="818"/>
      <c r="R132" s="59"/>
      <c r="S132" s="59"/>
      <c r="T132" s="59"/>
      <c r="U132" s="59"/>
      <c r="V132" s="818"/>
      <c r="W132" s="59"/>
      <c r="X132" s="59"/>
      <c r="Y132" s="90"/>
    </row>
    <row r="133" spans="2:25" ht="13">
      <c r="B133" s="896"/>
      <c r="C133" s="1809" t="s">
        <v>1425</v>
      </c>
      <c r="D133" s="1810"/>
      <c r="E133" s="1810"/>
      <c r="F133" s="1810"/>
      <c r="G133" s="1810"/>
      <c r="H133" s="1810"/>
      <c r="I133" s="1810"/>
      <c r="J133" s="1811"/>
      <c r="K133" s="1050"/>
      <c r="L133" s="884"/>
      <c r="M133" s="946"/>
      <c r="N133" s="596"/>
      <c r="O133" s="818"/>
      <c r="P133" s="59"/>
      <c r="Q133" s="818"/>
      <c r="R133" s="59"/>
      <c r="S133" s="59"/>
      <c r="T133" s="59"/>
      <c r="U133" s="59"/>
      <c r="V133" s="818"/>
      <c r="W133" s="59"/>
      <c r="X133" s="59"/>
      <c r="Y133" s="90"/>
    </row>
    <row r="134" spans="2:25" ht="13">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839" t="s">
        <v>1428</v>
      </c>
      <c r="D135" s="1839"/>
      <c r="E135" s="1839"/>
      <c r="F135" s="1839"/>
      <c r="G135" s="1839"/>
      <c r="H135" s="1839"/>
      <c r="I135" s="1839"/>
      <c r="J135" s="1839"/>
      <c r="K135" s="1839"/>
      <c r="L135" s="904"/>
      <c r="M135" s="905"/>
      <c r="N135" s="904"/>
      <c r="O135" s="904"/>
      <c r="P135" s="904"/>
      <c r="Q135" s="904"/>
      <c r="R135" s="904"/>
      <c r="S135" s="904"/>
      <c r="T135" s="904"/>
      <c r="U135" s="904"/>
      <c r="V135" s="904"/>
      <c r="W135" s="904"/>
      <c r="X135" s="904"/>
      <c r="Y135" s="904"/>
    </row>
    <row r="136" spans="2:25" ht="1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813"/>
      <c r="D137" s="1814"/>
      <c r="E137" s="1814"/>
      <c r="F137" s="1814"/>
      <c r="G137" s="1814"/>
      <c r="H137" s="1814"/>
      <c r="I137" s="1814"/>
      <c r="J137" s="1814"/>
      <c r="K137" s="1815"/>
      <c r="L137" s="912"/>
      <c r="M137" s="913"/>
      <c r="N137" s="912"/>
      <c r="O137" s="912"/>
      <c r="P137" s="912"/>
      <c r="Q137" s="912"/>
      <c r="R137" s="912"/>
      <c r="S137" s="912"/>
      <c r="T137" s="912"/>
      <c r="U137" s="912"/>
      <c r="V137" s="912"/>
      <c r="W137" s="882"/>
      <c r="X137" s="882"/>
      <c r="Y137" s="882"/>
    </row>
    <row r="138" spans="2:25">
      <c r="B138" s="891"/>
      <c r="C138" s="1816"/>
      <c r="D138" s="1817"/>
      <c r="E138" s="1817"/>
      <c r="F138" s="1817"/>
      <c r="G138" s="1817"/>
      <c r="H138" s="1817"/>
      <c r="I138" s="1817"/>
      <c r="J138" s="1817"/>
      <c r="K138" s="1818"/>
      <c r="L138" s="912"/>
      <c r="M138" s="913"/>
      <c r="N138" s="912"/>
      <c r="O138" s="912"/>
      <c r="P138" s="912"/>
      <c r="Q138" s="912"/>
      <c r="R138" s="912"/>
      <c r="S138" s="912"/>
      <c r="T138" s="912"/>
      <c r="U138" s="912"/>
      <c r="V138" s="912"/>
      <c r="W138" s="882"/>
      <c r="X138" s="882"/>
      <c r="Y138" s="882"/>
    </row>
    <row r="139" spans="2:25">
      <c r="B139" s="891"/>
      <c r="C139" s="1816"/>
      <c r="D139" s="1817"/>
      <c r="E139" s="1817"/>
      <c r="F139" s="1817"/>
      <c r="G139" s="1817"/>
      <c r="H139" s="1817"/>
      <c r="I139" s="1817"/>
      <c r="J139" s="1817"/>
      <c r="K139" s="1818"/>
      <c r="L139" s="912"/>
      <c r="M139" s="913"/>
      <c r="N139" s="912"/>
      <c r="O139" s="912"/>
      <c r="P139" s="912"/>
      <c r="Q139" s="912"/>
      <c r="R139" s="912"/>
      <c r="S139" s="912"/>
      <c r="T139" s="912"/>
      <c r="U139" s="912"/>
      <c r="V139" s="912"/>
      <c r="W139" s="882"/>
      <c r="X139" s="882"/>
      <c r="Y139" s="882"/>
    </row>
    <row r="140" spans="2:25">
      <c r="B140" s="891"/>
      <c r="C140" s="1816"/>
      <c r="D140" s="1817"/>
      <c r="E140" s="1817"/>
      <c r="F140" s="1817"/>
      <c r="G140" s="1817"/>
      <c r="H140" s="1817"/>
      <c r="I140" s="1817"/>
      <c r="J140" s="1817"/>
      <c r="K140" s="1818"/>
      <c r="L140" s="912"/>
      <c r="M140" s="913"/>
      <c r="N140" s="912"/>
      <c r="O140" s="912"/>
      <c r="P140" s="912"/>
      <c r="Q140" s="912"/>
      <c r="R140" s="912"/>
      <c r="S140" s="912"/>
      <c r="T140" s="912"/>
      <c r="U140" s="912"/>
      <c r="V140" s="912"/>
      <c r="W140" s="882"/>
      <c r="X140" s="882"/>
      <c r="Y140" s="882"/>
    </row>
    <row r="141" spans="2:25">
      <c r="B141" s="891"/>
      <c r="C141" s="1816"/>
      <c r="D141" s="1817"/>
      <c r="E141" s="1817"/>
      <c r="F141" s="1817"/>
      <c r="G141" s="1817"/>
      <c r="H141" s="1817"/>
      <c r="I141" s="1817"/>
      <c r="J141" s="1817"/>
      <c r="K141" s="1818"/>
      <c r="L141" s="912"/>
      <c r="M141" s="913"/>
      <c r="N141" s="912"/>
      <c r="O141" s="912"/>
      <c r="P141" s="912"/>
      <c r="Q141" s="912"/>
      <c r="R141" s="912"/>
      <c r="S141" s="912"/>
      <c r="T141" s="912"/>
      <c r="U141" s="912"/>
      <c r="V141" s="912"/>
      <c r="W141" s="882"/>
      <c r="X141" s="882"/>
      <c r="Y141" s="882"/>
    </row>
    <row r="142" spans="2:25">
      <c r="B142" s="891"/>
      <c r="C142" s="1816"/>
      <c r="D142" s="1817"/>
      <c r="E142" s="1817"/>
      <c r="F142" s="1817"/>
      <c r="G142" s="1817"/>
      <c r="H142" s="1817"/>
      <c r="I142" s="1817"/>
      <c r="J142" s="1817"/>
      <c r="K142" s="1818"/>
      <c r="L142" s="912"/>
      <c r="M142" s="913"/>
      <c r="N142" s="912"/>
      <c r="O142" s="912"/>
      <c r="P142" s="912"/>
      <c r="Q142" s="912"/>
      <c r="R142" s="912"/>
      <c r="S142" s="912"/>
      <c r="T142" s="912"/>
      <c r="U142" s="912"/>
      <c r="V142" s="912"/>
      <c r="W142" s="882"/>
      <c r="X142" s="882"/>
      <c r="Y142" s="882"/>
    </row>
    <row r="143" spans="2:25">
      <c r="B143" s="891"/>
      <c r="C143" s="1816"/>
      <c r="D143" s="1817"/>
      <c r="E143" s="1817"/>
      <c r="F143" s="1817"/>
      <c r="G143" s="1817"/>
      <c r="H143" s="1817"/>
      <c r="I143" s="1817"/>
      <c r="J143" s="1817"/>
      <c r="K143" s="1818"/>
      <c r="L143" s="912"/>
      <c r="M143" s="913"/>
      <c r="N143" s="912"/>
      <c r="O143" s="912"/>
      <c r="P143" s="912"/>
      <c r="Q143" s="912"/>
      <c r="R143" s="912"/>
      <c r="S143" s="912"/>
      <c r="T143" s="912"/>
      <c r="U143" s="912"/>
      <c r="V143" s="912"/>
      <c r="W143" s="882"/>
      <c r="X143" s="882"/>
      <c r="Y143" s="882"/>
    </row>
    <row r="144" spans="2:25">
      <c r="B144" s="891"/>
      <c r="C144" s="1816"/>
      <c r="D144" s="1817"/>
      <c r="E144" s="1817"/>
      <c r="F144" s="1817"/>
      <c r="G144" s="1817"/>
      <c r="H144" s="1817"/>
      <c r="I144" s="1817"/>
      <c r="J144" s="1817"/>
      <c r="K144" s="1818"/>
      <c r="L144" s="912"/>
      <c r="M144" s="913"/>
      <c r="N144" s="912"/>
      <c r="O144" s="912"/>
      <c r="P144" s="912"/>
      <c r="Q144" s="912"/>
      <c r="R144" s="912"/>
      <c r="S144" s="912"/>
      <c r="T144" s="912"/>
      <c r="U144" s="912"/>
      <c r="V144" s="912"/>
      <c r="W144" s="882"/>
      <c r="X144" s="882"/>
      <c r="Y144" s="882"/>
    </row>
    <row r="145" spans="2:25" ht="13" thickBot="1">
      <c r="B145" s="891"/>
      <c r="C145" s="1819"/>
      <c r="D145" s="1820"/>
      <c r="E145" s="1820"/>
      <c r="F145" s="1820"/>
      <c r="G145" s="1820"/>
      <c r="H145" s="1820"/>
      <c r="I145" s="1820"/>
      <c r="J145" s="1820"/>
      <c r="K145" s="1821"/>
      <c r="L145" s="912"/>
      <c r="M145" s="913"/>
      <c r="N145" s="912"/>
      <c r="O145" s="912"/>
      <c r="P145" s="912"/>
      <c r="Q145" s="912"/>
      <c r="R145" s="912"/>
      <c r="S145" s="912"/>
      <c r="T145" s="912"/>
      <c r="U145" s="912"/>
      <c r="V145" s="912"/>
      <c r="W145" s="882"/>
      <c r="X145" s="882"/>
      <c r="Y145" s="882"/>
    </row>
    <row r="146" spans="2:25" ht="13">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812" t="s">
        <v>1409</v>
      </c>
      <c r="D147" s="1812"/>
      <c r="E147" s="1812"/>
      <c r="F147" s="1812"/>
      <c r="G147" s="1812"/>
      <c r="H147" s="1812"/>
      <c r="I147" s="1812"/>
      <c r="J147" s="1812"/>
      <c r="K147" s="1812"/>
      <c r="L147" s="885"/>
      <c r="M147" s="937"/>
      <c r="N147" s="885"/>
      <c r="O147" s="885"/>
      <c r="P147" s="885"/>
      <c r="Q147" s="885"/>
      <c r="R147" s="885"/>
      <c r="S147" s="885"/>
      <c r="T147" s="885"/>
      <c r="U147" s="885"/>
      <c r="V147" s="885"/>
      <c r="W147" s="892"/>
      <c r="X147" s="892"/>
      <c r="Y147" s="892"/>
    </row>
    <row r="148" spans="2:25" ht="15" customHeight="1">
      <c r="B148" s="906"/>
      <c r="C148" s="1812"/>
      <c r="D148" s="1812"/>
      <c r="E148" s="1812"/>
      <c r="F148" s="1812"/>
      <c r="G148" s="1812"/>
      <c r="H148" s="1812"/>
      <c r="I148" s="1812"/>
      <c r="J148" s="1812"/>
      <c r="K148" s="1812"/>
      <c r="L148" s="885"/>
      <c r="M148" s="937"/>
      <c r="N148" s="885"/>
      <c r="O148" s="885"/>
      <c r="P148" s="885"/>
      <c r="Q148" s="885"/>
      <c r="R148" s="885"/>
      <c r="S148" s="885"/>
      <c r="T148" s="885"/>
      <c r="U148" s="885"/>
      <c r="V148" s="885"/>
      <c r="W148" s="892"/>
      <c r="X148" s="892"/>
      <c r="Y148" s="892"/>
    </row>
    <row r="149" spans="2:25" ht="14"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3">
      <c r="B150" s="881"/>
      <c r="C150" s="1813"/>
      <c r="D150" s="1814"/>
      <c r="E150" s="1814"/>
      <c r="F150" s="1814"/>
      <c r="G150" s="1814"/>
      <c r="H150" s="1814"/>
      <c r="I150" s="1814"/>
      <c r="J150" s="1814"/>
      <c r="K150" s="1815"/>
      <c r="L150" s="912"/>
      <c r="M150" s="913"/>
      <c r="N150" s="912"/>
      <c r="O150" s="912"/>
      <c r="P150" s="912"/>
      <c r="Q150" s="912"/>
      <c r="R150" s="912"/>
      <c r="S150" s="912"/>
      <c r="T150" s="912"/>
      <c r="U150" s="912"/>
      <c r="V150" s="912"/>
      <c r="W150" s="59"/>
      <c r="X150" s="59"/>
      <c r="Y150" s="90"/>
    </row>
    <row r="151" spans="2:25" ht="13">
      <c r="B151" s="881"/>
      <c r="C151" s="1816"/>
      <c r="D151" s="1817"/>
      <c r="E151" s="1817"/>
      <c r="F151" s="1817"/>
      <c r="G151" s="1817"/>
      <c r="H151" s="1817"/>
      <c r="I151" s="1817"/>
      <c r="J151" s="1817"/>
      <c r="K151" s="1818"/>
      <c r="L151" s="912"/>
      <c r="M151" s="913"/>
      <c r="N151" s="912"/>
      <c r="O151" s="912"/>
      <c r="P151" s="912"/>
      <c r="Q151" s="912"/>
      <c r="R151" s="912"/>
      <c r="S151" s="912"/>
      <c r="T151" s="912"/>
      <c r="U151" s="912"/>
      <c r="V151" s="912"/>
      <c r="W151" s="59"/>
      <c r="X151" s="59"/>
      <c r="Y151" s="90"/>
    </row>
    <row r="152" spans="2:25" ht="13">
      <c r="B152" s="881"/>
      <c r="C152" s="1816"/>
      <c r="D152" s="1817"/>
      <c r="E152" s="1817"/>
      <c r="F152" s="1817"/>
      <c r="G152" s="1817"/>
      <c r="H152" s="1817"/>
      <c r="I152" s="1817"/>
      <c r="J152" s="1817"/>
      <c r="K152" s="1818"/>
      <c r="L152" s="912"/>
      <c r="M152" s="913"/>
      <c r="N152" s="912"/>
      <c r="O152" s="912"/>
      <c r="P152" s="912"/>
      <c r="Q152" s="912"/>
      <c r="R152" s="912"/>
      <c r="S152" s="912"/>
      <c r="T152" s="912"/>
      <c r="U152" s="912"/>
      <c r="V152" s="912"/>
      <c r="W152" s="59"/>
      <c r="X152" s="59"/>
      <c r="Y152" s="90"/>
    </row>
    <row r="153" spans="2:25" ht="13">
      <c r="B153" s="881"/>
      <c r="C153" s="1816"/>
      <c r="D153" s="1817"/>
      <c r="E153" s="1817"/>
      <c r="F153" s="1817"/>
      <c r="G153" s="1817"/>
      <c r="H153" s="1817"/>
      <c r="I153" s="1817"/>
      <c r="J153" s="1817"/>
      <c r="K153" s="1818"/>
      <c r="L153" s="912"/>
      <c r="M153" s="913"/>
      <c r="N153" s="912"/>
      <c r="O153" s="912"/>
      <c r="P153" s="912"/>
      <c r="Q153" s="912"/>
      <c r="R153" s="912"/>
      <c r="S153" s="912"/>
      <c r="T153" s="912"/>
      <c r="U153" s="912"/>
      <c r="V153" s="912"/>
      <c r="W153" s="59"/>
      <c r="X153" s="59"/>
      <c r="Y153" s="90"/>
    </row>
    <row r="154" spans="2:25" ht="13">
      <c r="B154" s="881"/>
      <c r="C154" s="1816"/>
      <c r="D154" s="1817"/>
      <c r="E154" s="1817"/>
      <c r="F154" s="1817"/>
      <c r="G154" s="1817"/>
      <c r="H154" s="1817"/>
      <c r="I154" s="1817"/>
      <c r="J154" s="1817"/>
      <c r="K154" s="1818"/>
      <c r="L154" s="912"/>
      <c r="M154" s="913"/>
      <c r="N154" s="912"/>
      <c r="O154" s="912"/>
      <c r="P154" s="912"/>
      <c r="Q154" s="912"/>
      <c r="R154" s="912"/>
      <c r="S154" s="912"/>
      <c r="T154" s="912"/>
      <c r="U154" s="912"/>
      <c r="V154" s="912"/>
      <c r="W154" s="59"/>
      <c r="X154" s="59"/>
      <c r="Y154" s="90"/>
    </row>
    <row r="155" spans="2:25" ht="13">
      <c r="B155" s="881"/>
      <c r="C155" s="1816"/>
      <c r="D155" s="1817"/>
      <c r="E155" s="1817"/>
      <c r="F155" s="1817"/>
      <c r="G155" s="1817"/>
      <c r="H155" s="1817"/>
      <c r="I155" s="1817"/>
      <c r="J155" s="1817"/>
      <c r="K155" s="1818"/>
      <c r="L155" s="912"/>
      <c r="M155" s="913"/>
      <c r="N155" s="912"/>
      <c r="O155" s="912"/>
      <c r="P155" s="912"/>
      <c r="Q155" s="912"/>
      <c r="R155" s="912"/>
      <c r="S155" s="912"/>
      <c r="T155" s="912"/>
      <c r="U155" s="912"/>
      <c r="V155" s="912"/>
      <c r="W155" s="59"/>
      <c r="X155" s="59"/>
      <c r="Y155" s="90"/>
    </row>
    <row r="156" spans="2:25" ht="13">
      <c r="B156" s="881"/>
      <c r="C156" s="1816"/>
      <c r="D156" s="1817"/>
      <c r="E156" s="1817"/>
      <c r="F156" s="1817"/>
      <c r="G156" s="1817"/>
      <c r="H156" s="1817"/>
      <c r="I156" s="1817"/>
      <c r="J156" s="1817"/>
      <c r="K156" s="1818"/>
      <c r="L156" s="912"/>
      <c r="M156" s="913"/>
      <c r="N156" s="912"/>
      <c r="O156" s="912"/>
      <c r="P156" s="912"/>
      <c r="Q156" s="912"/>
      <c r="R156" s="912"/>
      <c r="S156" s="912"/>
      <c r="T156" s="912"/>
      <c r="U156" s="912"/>
      <c r="V156" s="912"/>
      <c r="W156" s="59"/>
      <c r="X156" s="59"/>
      <c r="Y156" s="90"/>
    </row>
    <row r="157" spans="2:25" ht="14" thickBot="1">
      <c r="B157" s="881"/>
      <c r="C157" s="1819"/>
      <c r="D157" s="1820"/>
      <c r="E157" s="1820"/>
      <c r="F157" s="1820"/>
      <c r="G157" s="1820"/>
      <c r="H157" s="1820"/>
      <c r="I157" s="1820"/>
      <c r="J157" s="1820"/>
      <c r="K157" s="1821"/>
      <c r="L157" s="912"/>
      <c r="M157" s="913"/>
      <c r="N157" s="912"/>
      <c r="O157" s="912"/>
      <c r="P157" s="912"/>
      <c r="Q157" s="912"/>
      <c r="R157" s="912"/>
      <c r="S157" s="912"/>
      <c r="T157" s="912"/>
      <c r="U157" s="912"/>
      <c r="V157" s="912"/>
      <c r="W157" s="59"/>
      <c r="X157" s="59"/>
      <c r="Y157" s="90"/>
    </row>
    <row r="158" spans="2:25" ht="13">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812" t="s">
        <v>1410</v>
      </c>
      <c r="D159" s="1812"/>
      <c r="E159" s="1812"/>
      <c r="F159" s="1812"/>
      <c r="G159" s="1812"/>
      <c r="H159" s="1812"/>
      <c r="I159" s="1812"/>
      <c r="J159" s="1812"/>
      <c r="K159" s="1812"/>
      <c r="L159" s="885"/>
      <c r="M159" s="937"/>
      <c r="N159" s="885"/>
      <c r="O159" s="885"/>
      <c r="P159" s="885"/>
      <c r="Q159" s="885"/>
      <c r="R159" s="885"/>
      <c r="S159" s="885"/>
      <c r="T159" s="885"/>
      <c r="U159" s="885"/>
      <c r="V159" s="885"/>
      <c r="W159" s="892"/>
      <c r="X159" s="892"/>
      <c r="Y159" s="892"/>
    </row>
    <row r="160" spans="2:25" ht="14"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3">
      <c r="B161" s="881"/>
      <c r="C161" s="1813"/>
      <c r="D161" s="1814"/>
      <c r="E161" s="1814"/>
      <c r="F161" s="1814"/>
      <c r="G161" s="1814"/>
      <c r="H161" s="1814"/>
      <c r="I161" s="1814"/>
      <c r="J161" s="1814"/>
      <c r="K161" s="1815"/>
      <c r="L161" s="912"/>
      <c r="M161" s="913"/>
      <c r="N161" s="912"/>
      <c r="O161" s="912"/>
      <c r="P161" s="912"/>
      <c r="Q161" s="912"/>
      <c r="R161" s="912"/>
      <c r="S161" s="912"/>
      <c r="T161" s="912"/>
      <c r="U161" s="912"/>
      <c r="V161" s="912"/>
      <c r="W161" s="59"/>
      <c r="X161" s="59"/>
      <c r="Y161" s="90"/>
    </row>
    <row r="162" spans="2:25" ht="13">
      <c r="B162" s="881"/>
      <c r="C162" s="1816"/>
      <c r="D162" s="1817"/>
      <c r="E162" s="1817"/>
      <c r="F162" s="1817"/>
      <c r="G162" s="1817"/>
      <c r="H162" s="1817"/>
      <c r="I162" s="1817"/>
      <c r="J162" s="1817"/>
      <c r="K162" s="1818"/>
      <c r="L162" s="912"/>
      <c r="M162" s="913"/>
      <c r="N162" s="912"/>
      <c r="O162" s="912"/>
      <c r="P162" s="912"/>
      <c r="Q162" s="912"/>
      <c r="R162" s="912"/>
      <c r="S162" s="912"/>
      <c r="T162" s="912"/>
      <c r="U162" s="912"/>
      <c r="V162" s="912"/>
      <c r="W162" s="59"/>
      <c r="X162" s="59"/>
      <c r="Y162" s="90"/>
    </row>
    <row r="163" spans="2:25" ht="13">
      <c r="B163" s="881"/>
      <c r="C163" s="1816"/>
      <c r="D163" s="1817"/>
      <c r="E163" s="1817"/>
      <c r="F163" s="1817"/>
      <c r="G163" s="1817"/>
      <c r="H163" s="1817"/>
      <c r="I163" s="1817"/>
      <c r="J163" s="1817"/>
      <c r="K163" s="1818"/>
      <c r="L163" s="912"/>
      <c r="M163" s="913"/>
      <c r="N163" s="912"/>
      <c r="O163" s="912"/>
      <c r="P163" s="912"/>
      <c r="Q163" s="912"/>
      <c r="R163" s="912"/>
      <c r="S163" s="912"/>
      <c r="T163" s="912"/>
      <c r="U163" s="912"/>
      <c r="V163" s="912"/>
      <c r="W163" s="59"/>
      <c r="X163" s="59"/>
      <c r="Y163" s="90"/>
    </row>
    <row r="164" spans="2:25" ht="13">
      <c r="B164" s="881"/>
      <c r="C164" s="1816"/>
      <c r="D164" s="1817"/>
      <c r="E164" s="1817"/>
      <c r="F164" s="1817"/>
      <c r="G164" s="1817"/>
      <c r="H164" s="1817"/>
      <c r="I164" s="1817"/>
      <c r="J164" s="1817"/>
      <c r="K164" s="1818"/>
      <c r="L164" s="912"/>
      <c r="M164" s="913"/>
      <c r="N164" s="912"/>
      <c r="O164" s="912"/>
      <c r="P164" s="912"/>
      <c r="Q164" s="912"/>
      <c r="R164" s="912"/>
      <c r="S164" s="912"/>
      <c r="T164" s="912"/>
      <c r="U164" s="912"/>
      <c r="V164" s="912"/>
      <c r="W164" s="59"/>
      <c r="X164" s="59"/>
      <c r="Y164" s="90"/>
    </row>
    <row r="165" spans="2:25" ht="13">
      <c r="B165" s="881"/>
      <c r="C165" s="1816"/>
      <c r="D165" s="1817"/>
      <c r="E165" s="1817"/>
      <c r="F165" s="1817"/>
      <c r="G165" s="1817"/>
      <c r="H165" s="1817"/>
      <c r="I165" s="1817"/>
      <c r="J165" s="1817"/>
      <c r="K165" s="1818"/>
      <c r="L165" s="912"/>
      <c r="M165" s="913"/>
      <c r="N165" s="912"/>
      <c r="O165" s="912"/>
      <c r="P165" s="912"/>
      <c r="Q165" s="912"/>
      <c r="R165" s="912"/>
      <c r="S165" s="912"/>
      <c r="T165" s="912"/>
      <c r="U165" s="912"/>
      <c r="V165" s="912"/>
      <c r="W165" s="59"/>
      <c r="X165" s="59"/>
      <c r="Y165" s="90"/>
    </row>
    <row r="166" spans="2:25" ht="13">
      <c r="B166" s="881"/>
      <c r="C166" s="1816"/>
      <c r="D166" s="1817"/>
      <c r="E166" s="1817"/>
      <c r="F166" s="1817"/>
      <c r="G166" s="1817"/>
      <c r="H166" s="1817"/>
      <c r="I166" s="1817"/>
      <c r="J166" s="1817"/>
      <c r="K166" s="1818"/>
      <c r="L166" s="912"/>
      <c r="M166" s="913"/>
      <c r="N166" s="912"/>
      <c r="O166" s="912"/>
      <c r="P166" s="912"/>
      <c r="Q166" s="912"/>
      <c r="R166" s="912"/>
      <c r="S166" s="912"/>
      <c r="T166" s="912"/>
      <c r="U166" s="912"/>
      <c r="V166" s="912"/>
      <c r="W166" s="59"/>
      <c r="X166" s="59"/>
      <c r="Y166" s="90"/>
    </row>
    <row r="167" spans="2:25" ht="13">
      <c r="B167" s="881"/>
      <c r="C167" s="1816"/>
      <c r="D167" s="1817"/>
      <c r="E167" s="1817"/>
      <c r="F167" s="1817"/>
      <c r="G167" s="1817"/>
      <c r="H167" s="1817"/>
      <c r="I167" s="1817"/>
      <c r="J167" s="1817"/>
      <c r="K167" s="1818"/>
      <c r="L167" s="912"/>
      <c r="M167" s="913"/>
      <c r="N167" s="912"/>
      <c r="O167" s="912"/>
      <c r="P167" s="912"/>
      <c r="Q167" s="912"/>
      <c r="R167" s="912"/>
      <c r="S167" s="912"/>
      <c r="T167" s="912"/>
      <c r="U167" s="912"/>
      <c r="V167" s="912"/>
      <c r="W167" s="59"/>
      <c r="X167" s="59"/>
      <c r="Y167" s="90"/>
    </row>
    <row r="168" spans="2:25" ht="14" thickBot="1">
      <c r="B168" s="881"/>
      <c r="C168" s="1819"/>
      <c r="D168" s="1820"/>
      <c r="E168" s="1820"/>
      <c r="F168" s="1820"/>
      <c r="G168" s="1820"/>
      <c r="H168" s="1820"/>
      <c r="I168" s="1820"/>
      <c r="J168" s="1820"/>
      <c r="K168" s="1821"/>
      <c r="L168" s="912"/>
      <c r="M168" s="913"/>
      <c r="N168" s="912"/>
      <c r="O168" s="912"/>
      <c r="P168" s="912"/>
      <c r="Q168" s="912"/>
      <c r="R168" s="912"/>
      <c r="S168" s="912"/>
      <c r="T168" s="912"/>
      <c r="U168" s="912"/>
      <c r="V168" s="912"/>
      <c r="W168" s="59"/>
      <c r="X168" s="59"/>
      <c r="Y168" s="90"/>
    </row>
    <row r="169" spans="2:25" ht="13">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812" t="s">
        <v>1411</v>
      </c>
      <c r="D170" s="1812"/>
      <c r="E170" s="1812"/>
      <c r="F170" s="1812"/>
      <c r="G170" s="1812"/>
      <c r="H170" s="1812"/>
      <c r="I170" s="1812"/>
      <c r="J170" s="1812"/>
      <c r="K170" s="1812"/>
      <c r="L170" s="915"/>
      <c r="M170" s="919"/>
      <c r="N170" s="915"/>
      <c r="O170" s="915"/>
      <c r="P170" s="915"/>
      <c r="Q170" s="915"/>
      <c r="R170" s="915"/>
      <c r="S170" s="915"/>
      <c r="T170" s="915"/>
      <c r="U170" s="915"/>
      <c r="V170" s="915"/>
      <c r="W170" s="892"/>
      <c r="X170" s="892"/>
      <c r="Y170" s="892"/>
    </row>
    <row r="171" spans="2:25" ht="14"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3">
      <c r="B172" s="911"/>
      <c r="C172" s="1765"/>
      <c r="D172" s="1766"/>
      <c r="E172" s="1766"/>
      <c r="F172" s="1766"/>
      <c r="G172" s="1766"/>
      <c r="H172" s="1766"/>
      <c r="I172" s="1766"/>
      <c r="J172" s="1766"/>
      <c r="K172" s="1767"/>
      <c r="L172" s="882"/>
      <c r="M172" s="883"/>
      <c r="N172" s="882"/>
      <c r="O172" s="882"/>
      <c r="P172" s="882"/>
      <c r="Q172" s="882"/>
      <c r="R172" s="882"/>
      <c r="S172" s="882"/>
      <c r="T172" s="882"/>
      <c r="U172" s="882"/>
      <c r="V172" s="882"/>
      <c r="W172" s="59"/>
      <c r="X172" s="59"/>
      <c r="Y172" s="90"/>
    </row>
    <row r="173" spans="2:25" ht="13">
      <c r="B173" s="911"/>
      <c r="C173" s="1768"/>
      <c r="D173" s="1769"/>
      <c r="E173" s="1769"/>
      <c r="F173" s="1769"/>
      <c r="G173" s="1769"/>
      <c r="H173" s="1769"/>
      <c r="I173" s="1769"/>
      <c r="J173" s="1769"/>
      <c r="K173" s="1770"/>
      <c r="L173" s="882"/>
      <c r="M173" s="883"/>
      <c r="N173" s="882"/>
      <c r="O173" s="882"/>
      <c r="P173" s="882"/>
      <c r="Q173" s="882"/>
      <c r="R173" s="882"/>
      <c r="S173" s="882"/>
      <c r="T173" s="882"/>
      <c r="U173" s="882"/>
      <c r="V173" s="882"/>
      <c r="W173" s="59"/>
      <c r="X173" s="59"/>
      <c r="Y173" s="90"/>
    </row>
    <row r="174" spans="2:25" ht="13">
      <c r="B174" s="911"/>
      <c r="C174" s="1768"/>
      <c r="D174" s="1769"/>
      <c r="E174" s="1769"/>
      <c r="F174" s="1769"/>
      <c r="G174" s="1769"/>
      <c r="H174" s="1769"/>
      <c r="I174" s="1769"/>
      <c r="J174" s="1769"/>
      <c r="K174" s="1770"/>
      <c r="L174" s="882"/>
      <c r="M174" s="883"/>
      <c r="N174" s="882"/>
      <c r="O174" s="882"/>
      <c r="P174" s="882"/>
      <c r="Q174" s="882"/>
      <c r="R174" s="882"/>
      <c r="S174" s="882"/>
      <c r="T174" s="882"/>
      <c r="U174" s="882"/>
      <c r="V174" s="882"/>
      <c r="W174" s="59"/>
      <c r="X174" s="59"/>
      <c r="Y174" s="90"/>
    </row>
    <row r="175" spans="2:25" ht="13">
      <c r="B175" s="911"/>
      <c r="C175" s="1768"/>
      <c r="D175" s="1769"/>
      <c r="E175" s="1769"/>
      <c r="F175" s="1769"/>
      <c r="G175" s="1769"/>
      <c r="H175" s="1769"/>
      <c r="I175" s="1769"/>
      <c r="J175" s="1769"/>
      <c r="K175" s="1770"/>
      <c r="L175" s="882"/>
      <c r="M175" s="883"/>
      <c r="N175" s="882"/>
      <c r="O175" s="882"/>
      <c r="P175" s="882"/>
      <c r="Q175" s="882"/>
      <c r="R175" s="882"/>
      <c r="S175" s="882"/>
      <c r="T175" s="882"/>
      <c r="U175" s="882"/>
      <c r="V175" s="882"/>
      <c r="W175" s="59"/>
      <c r="X175" s="59"/>
      <c r="Y175" s="90"/>
    </row>
    <row r="176" spans="2:25" ht="13">
      <c r="B176" s="911"/>
      <c r="C176" s="1768"/>
      <c r="D176" s="1769"/>
      <c r="E176" s="1769"/>
      <c r="F176" s="1769"/>
      <c r="G176" s="1769"/>
      <c r="H176" s="1769"/>
      <c r="I176" s="1769"/>
      <c r="J176" s="1769"/>
      <c r="K176" s="1770"/>
      <c r="L176" s="882"/>
      <c r="M176" s="883"/>
      <c r="N176" s="882"/>
      <c r="O176" s="882"/>
      <c r="P176" s="882"/>
      <c r="Q176" s="882"/>
      <c r="R176" s="882"/>
      <c r="S176" s="882"/>
      <c r="T176" s="882"/>
      <c r="U176" s="882"/>
      <c r="V176" s="882"/>
      <c r="W176" s="59"/>
      <c r="X176" s="59"/>
      <c r="Y176" s="90"/>
    </row>
    <row r="177" spans="2:25" ht="13">
      <c r="B177" s="911"/>
      <c r="C177" s="1768"/>
      <c r="D177" s="1769"/>
      <c r="E177" s="1769"/>
      <c r="F177" s="1769"/>
      <c r="G177" s="1769"/>
      <c r="H177" s="1769"/>
      <c r="I177" s="1769"/>
      <c r="J177" s="1769"/>
      <c r="K177" s="1770"/>
      <c r="L177" s="882"/>
      <c r="M177" s="883"/>
      <c r="N177" s="882"/>
      <c r="O177" s="882"/>
      <c r="P177" s="882"/>
      <c r="Q177" s="882"/>
      <c r="R177" s="882"/>
      <c r="S177" s="882"/>
      <c r="T177" s="882"/>
      <c r="U177" s="882"/>
      <c r="V177" s="882"/>
      <c r="W177" s="59"/>
      <c r="X177" s="59"/>
      <c r="Y177" s="90"/>
    </row>
    <row r="178" spans="2:25" ht="13">
      <c r="B178" s="911"/>
      <c r="C178" s="1768"/>
      <c r="D178" s="1769"/>
      <c r="E178" s="1769"/>
      <c r="F178" s="1769"/>
      <c r="G178" s="1769"/>
      <c r="H178" s="1769"/>
      <c r="I178" s="1769"/>
      <c r="J178" s="1769"/>
      <c r="K178" s="1770"/>
      <c r="L178" s="882"/>
      <c r="M178" s="883"/>
      <c r="N178" s="882"/>
      <c r="O178" s="882"/>
      <c r="P178" s="882"/>
      <c r="Q178" s="882"/>
      <c r="R178" s="882"/>
      <c r="S178" s="882"/>
      <c r="T178" s="882"/>
      <c r="U178" s="882"/>
      <c r="V178" s="882"/>
      <c r="W178" s="59"/>
      <c r="X178" s="59"/>
      <c r="Y178" s="90"/>
    </row>
    <row r="179" spans="2:25" ht="14" thickBot="1">
      <c r="B179" s="911"/>
      <c r="C179" s="1771"/>
      <c r="D179" s="1772"/>
      <c r="E179" s="1772"/>
      <c r="F179" s="1772"/>
      <c r="G179" s="1772"/>
      <c r="H179" s="1772"/>
      <c r="I179" s="1772"/>
      <c r="J179" s="1772"/>
      <c r="K179" s="1773"/>
      <c r="L179" s="882"/>
      <c r="M179" s="883"/>
      <c r="N179" s="882"/>
      <c r="O179" s="882"/>
      <c r="P179" s="882"/>
      <c r="Q179" s="882"/>
      <c r="R179" s="882"/>
      <c r="S179" s="882"/>
      <c r="T179" s="882"/>
      <c r="U179" s="882"/>
      <c r="V179" s="882"/>
      <c r="W179" s="59"/>
      <c r="X179" s="59"/>
      <c r="Y179" s="90"/>
    </row>
    <row r="180" spans="2:25" ht="14"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ageMargins left="0.45" right="0.5" top="0.75" bottom="0.75" header="0.3" footer="0.3"/>
  <rowBreaks count="1" manualBreakCount="1">
    <brk id="48"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0B050"/>
  </sheetPr>
  <dimension ref="A1:K192"/>
  <sheetViews>
    <sheetView topLeftCell="A41" workbookViewId="0">
      <selection activeCell="C86" sqref="C86:D86"/>
    </sheetView>
  </sheetViews>
  <sheetFormatPr baseColWidth="10" defaultColWidth="8.83203125" defaultRowHeight="12" x14ac:dyDescent="0"/>
  <cols>
    <col min="1" max="1" width="20.6640625" customWidth="1"/>
    <col min="2" max="2" width="52.33203125" customWidth="1"/>
    <col min="3" max="3" width="16.33203125" customWidth="1"/>
  </cols>
  <sheetData>
    <row r="1" spans="1:11">
      <c r="A1" s="35" t="s">
        <v>86</v>
      </c>
      <c r="B1" s="35" t="s">
        <v>217</v>
      </c>
      <c r="C1" s="35"/>
      <c r="G1" s="1840" t="s">
        <v>224</v>
      </c>
      <c r="H1" s="1841"/>
      <c r="I1" s="1841"/>
      <c r="J1" s="1841"/>
      <c r="K1" s="1842"/>
    </row>
    <row r="2" spans="1:11">
      <c r="A2" s="35" t="s">
        <v>2</v>
      </c>
      <c r="B2" s="35" t="s">
        <v>4</v>
      </c>
      <c r="G2" s="1843"/>
      <c r="H2" s="1844"/>
      <c r="I2" s="1844"/>
      <c r="J2" s="1844"/>
      <c r="K2" s="1845"/>
    </row>
    <row r="3" spans="1:11">
      <c r="A3" s="35" t="s">
        <v>5</v>
      </c>
      <c r="B3" s="35" t="s">
        <v>4</v>
      </c>
      <c r="G3" s="1843"/>
      <c r="H3" s="1844"/>
      <c r="I3" s="1844"/>
      <c r="J3" s="1844"/>
      <c r="K3" s="1845"/>
    </row>
    <row r="4" spans="1:11">
      <c r="A4" s="35" t="s">
        <v>5</v>
      </c>
      <c r="B4" s="35" t="s">
        <v>15</v>
      </c>
      <c r="G4" s="1843"/>
      <c r="H4" s="1844"/>
      <c r="I4" s="1844"/>
      <c r="J4" s="1844"/>
      <c r="K4" s="1845"/>
    </row>
    <row r="5" spans="1:11">
      <c r="A5" s="35" t="s">
        <v>5</v>
      </c>
      <c r="B5" s="35" t="s">
        <v>187</v>
      </c>
      <c r="G5" s="1843"/>
      <c r="H5" s="1844"/>
      <c r="I5" s="1844"/>
      <c r="J5" s="1844"/>
      <c r="K5" s="1845"/>
    </row>
    <row r="6" spans="1:11">
      <c r="A6" s="35" t="s">
        <v>7</v>
      </c>
      <c r="B6" s="35" t="s">
        <v>4</v>
      </c>
      <c r="G6" s="1843"/>
      <c r="H6" s="1844"/>
      <c r="I6" s="1844"/>
      <c r="J6" s="1844"/>
      <c r="K6" s="1845"/>
    </row>
    <row r="7" spans="1:11">
      <c r="A7" s="35" t="s">
        <v>8</v>
      </c>
      <c r="B7" s="35" t="s">
        <v>6</v>
      </c>
      <c r="G7" s="1843"/>
      <c r="H7" s="1844"/>
      <c r="I7" s="1844"/>
      <c r="J7" s="1844"/>
      <c r="K7" s="1845"/>
    </row>
    <row r="8" spans="1:11">
      <c r="A8" s="35" t="s">
        <v>8</v>
      </c>
      <c r="B8" s="35" t="s">
        <v>179</v>
      </c>
      <c r="G8" s="1843"/>
      <c r="H8" s="1844"/>
      <c r="I8" s="1844"/>
      <c r="J8" s="1844"/>
      <c r="K8" s="1845"/>
    </row>
    <row r="9" spans="1:11">
      <c r="A9" s="35" t="s">
        <v>8</v>
      </c>
      <c r="B9" s="35" t="s">
        <v>12</v>
      </c>
      <c r="G9" s="1843"/>
      <c r="H9" s="1844"/>
      <c r="I9" s="1844"/>
      <c r="J9" s="1844"/>
      <c r="K9" s="1845"/>
    </row>
    <row r="10" spans="1:11">
      <c r="A10" s="35" t="s">
        <v>8</v>
      </c>
      <c r="B10" s="35" t="s">
        <v>15</v>
      </c>
      <c r="G10" s="1843"/>
      <c r="H10" s="1844"/>
      <c r="I10" s="1844"/>
      <c r="J10" s="1844"/>
      <c r="K10" s="1845"/>
    </row>
    <row r="11" spans="1:11">
      <c r="A11" s="35" t="s">
        <v>8</v>
      </c>
      <c r="B11" s="35" t="s">
        <v>9</v>
      </c>
      <c r="G11" s="1843"/>
      <c r="H11" s="1844"/>
      <c r="I11" s="1844"/>
      <c r="J11" s="1844"/>
      <c r="K11" s="1845"/>
    </row>
    <row r="12" spans="1:11">
      <c r="A12" s="35" t="s">
        <v>8</v>
      </c>
      <c r="B12" s="35" t="s">
        <v>17</v>
      </c>
      <c r="G12" s="1843"/>
      <c r="H12" s="1844"/>
      <c r="I12" s="1844"/>
      <c r="J12" s="1844"/>
      <c r="K12" s="1845"/>
    </row>
    <row r="13" spans="1:11">
      <c r="A13" s="35" t="s">
        <v>153</v>
      </c>
      <c r="B13" s="35" t="s">
        <v>6</v>
      </c>
      <c r="G13" s="1843"/>
      <c r="H13" s="1844"/>
      <c r="I13" s="1844"/>
      <c r="J13" s="1844"/>
      <c r="K13" s="1845"/>
    </row>
    <row r="14" spans="1:11">
      <c r="A14" s="35" t="s">
        <v>153</v>
      </c>
      <c r="B14" s="35" t="s">
        <v>179</v>
      </c>
      <c r="G14" s="1843"/>
      <c r="H14" s="1844"/>
      <c r="I14" s="1844"/>
      <c r="J14" s="1844"/>
      <c r="K14" s="1845"/>
    </row>
    <row r="15" spans="1:11">
      <c r="A15" s="35" t="s">
        <v>153</v>
      </c>
      <c r="B15" s="35" t="s">
        <v>12</v>
      </c>
      <c r="G15" s="1843"/>
      <c r="H15" s="1844"/>
      <c r="I15" s="1844"/>
      <c r="J15" s="1844"/>
      <c r="K15" s="1845"/>
    </row>
    <row r="16" spans="1:11">
      <c r="A16" s="35" t="s">
        <v>153</v>
      </c>
      <c r="B16" s="35" t="s">
        <v>15</v>
      </c>
      <c r="G16" s="1846"/>
      <c r="H16" s="1847"/>
      <c r="I16" s="1847"/>
      <c r="J16" s="1847"/>
      <c r="K16" s="1848"/>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1215</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816</v>
      </c>
      <c r="B115" s="35" t="s">
        <v>825</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0B050"/>
  </sheetPr>
  <dimension ref="A2:T145"/>
  <sheetViews>
    <sheetView workbookViewId="0">
      <selection activeCell="B5" sqref="B5"/>
    </sheetView>
  </sheetViews>
  <sheetFormatPr baseColWidth="10" defaultColWidth="8.83203125" defaultRowHeight="12" x14ac:dyDescent="0"/>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244</v>
      </c>
      <c r="B3" s="1859" t="s">
        <v>245</v>
      </c>
      <c r="C3" s="1924"/>
      <c r="D3" s="1924"/>
      <c r="E3" s="1924"/>
      <c r="F3" s="1924"/>
      <c r="G3" s="1924"/>
      <c r="H3" s="1925"/>
      <c r="J3" t="s">
        <v>468</v>
      </c>
      <c r="K3" s="45"/>
      <c r="P3">
        <v>1</v>
      </c>
    </row>
    <row r="4" spans="1:16" ht="26.25" customHeight="1">
      <c r="A4" s="35"/>
      <c r="B4" s="1856" t="s">
        <v>246</v>
      </c>
      <c r="C4" s="1924"/>
      <c r="D4" s="1924"/>
      <c r="E4" s="1924"/>
      <c r="F4" s="1924"/>
      <c r="G4" s="1924"/>
      <c r="H4" s="1925"/>
      <c r="J4" t="s">
        <v>469</v>
      </c>
      <c r="P4">
        <v>2</v>
      </c>
    </row>
    <row r="5" spans="1:16">
      <c r="B5" s="52"/>
      <c r="C5" s="26"/>
      <c r="D5" s="26"/>
      <c r="E5" s="26"/>
      <c r="F5" s="26"/>
      <c r="G5" s="26"/>
      <c r="H5" s="26"/>
    </row>
    <row r="6" spans="1:16" ht="44.25" customHeight="1">
      <c r="A6" s="22" t="s">
        <v>225</v>
      </c>
      <c r="B6" s="1934" t="s">
        <v>1034</v>
      </c>
      <c r="C6" s="1924"/>
      <c r="D6" s="1924"/>
      <c r="E6" s="1924"/>
      <c r="F6" s="1924"/>
      <c r="G6" s="1924"/>
      <c r="H6" s="1925"/>
      <c r="J6" s="35" t="s">
        <v>494</v>
      </c>
      <c r="K6" s="35" t="s">
        <v>1035</v>
      </c>
      <c r="P6">
        <v>3</v>
      </c>
    </row>
    <row r="7" spans="1:16" ht="35.25" customHeight="1">
      <c r="A7" s="22"/>
      <c r="B7" s="1859" t="s">
        <v>1036</v>
      </c>
      <c r="C7" s="1924"/>
      <c r="D7" s="1924"/>
      <c r="E7" s="1924"/>
      <c r="F7" s="1924"/>
      <c r="G7" s="1924"/>
      <c r="H7" s="1925"/>
      <c r="J7" s="778" t="s">
        <v>1037</v>
      </c>
      <c r="K7" s="23" t="s">
        <v>1038</v>
      </c>
      <c r="L7" s="23" t="s">
        <v>1039</v>
      </c>
      <c r="M7" s="23" t="s">
        <v>1040</v>
      </c>
      <c r="N7" s="779" t="s">
        <v>1041</v>
      </c>
      <c r="O7" s="780" t="s">
        <v>1042</v>
      </c>
      <c r="P7">
        <v>4</v>
      </c>
    </row>
    <row r="8" spans="1:16" ht="35.25" customHeight="1">
      <c r="A8" s="22"/>
      <c r="B8" s="1945" t="s">
        <v>1137</v>
      </c>
      <c r="C8" s="1946"/>
      <c r="D8" s="1946"/>
      <c r="E8" s="1946"/>
      <c r="F8" s="1946"/>
      <c r="G8" s="1946"/>
      <c r="H8" s="1946"/>
      <c r="J8" s="35" t="s">
        <v>1266</v>
      </c>
      <c r="L8" s="23"/>
      <c r="M8" s="23"/>
      <c r="N8" s="779"/>
      <c r="O8" s="782"/>
      <c r="P8">
        <v>5</v>
      </c>
    </row>
    <row r="9" spans="1:16" ht="35.25" customHeight="1">
      <c r="A9" s="22"/>
      <c r="B9" s="1920" t="s">
        <v>1138</v>
      </c>
      <c r="C9" s="1921"/>
      <c r="D9" s="1921"/>
      <c r="E9" s="1921"/>
      <c r="F9" s="1921"/>
      <c r="G9" s="1921"/>
      <c r="H9" s="1921"/>
      <c r="J9" s="778" t="s">
        <v>1037</v>
      </c>
      <c r="K9" s="23" t="s">
        <v>1038</v>
      </c>
      <c r="L9" s="23" t="s">
        <v>1039</v>
      </c>
      <c r="M9" s="23" t="s">
        <v>1040</v>
      </c>
      <c r="N9" s="779"/>
      <c r="O9" s="782"/>
      <c r="P9">
        <v>6</v>
      </c>
    </row>
    <row r="10" spans="1:16" ht="35.25" customHeight="1">
      <c r="A10" s="22"/>
      <c r="B10" s="1920" t="s">
        <v>1139</v>
      </c>
      <c r="C10" s="1921"/>
      <c r="D10" s="1921"/>
      <c r="E10" s="1921"/>
      <c r="F10" s="1921"/>
      <c r="G10" s="1921"/>
      <c r="H10" s="1921"/>
      <c r="J10" s="35" t="s">
        <v>1140</v>
      </c>
      <c r="K10" s="35" t="s">
        <v>1141</v>
      </c>
      <c r="L10" s="23"/>
      <c r="M10" s="23"/>
      <c r="N10" s="779"/>
      <c r="O10" s="782"/>
      <c r="P10">
        <v>7</v>
      </c>
    </row>
    <row r="11" spans="1:16" ht="35.25" customHeight="1">
      <c r="A11" s="22"/>
      <c r="B11" s="1920" t="s">
        <v>1142</v>
      </c>
      <c r="C11" s="1921"/>
      <c r="D11" s="1921"/>
      <c r="E11" s="1921"/>
      <c r="F11" s="1921"/>
      <c r="G11" s="1921"/>
      <c r="H11" s="1921"/>
      <c r="J11" s="35" t="s">
        <v>1143</v>
      </c>
      <c r="K11" s="35" t="s">
        <v>1136</v>
      </c>
      <c r="L11" s="23"/>
      <c r="M11" s="23"/>
      <c r="N11" s="779"/>
      <c r="O11" s="782"/>
      <c r="P11">
        <v>8</v>
      </c>
    </row>
    <row r="12" spans="1:16" ht="35.25" customHeight="1">
      <c r="A12" s="22"/>
      <c r="B12" s="1920" t="s">
        <v>1144</v>
      </c>
      <c r="C12" s="1921"/>
      <c r="D12" s="1921"/>
      <c r="E12" s="1921"/>
      <c r="F12" s="1921"/>
      <c r="G12" s="1921"/>
      <c r="H12" s="1921"/>
      <c r="J12" s="35" t="s">
        <v>468</v>
      </c>
      <c r="L12" s="23"/>
      <c r="M12" s="23"/>
      <c r="N12" s="779"/>
      <c r="O12" s="782"/>
      <c r="P12">
        <v>9</v>
      </c>
    </row>
    <row r="13" spans="1:16" ht="35.25" customHeight="1">
      <c r="A13" s="22"/>
      <c r="B13" s="1920" t="s">
        <v>1145</v>
      </c>
      <c r="C13" s="1921"/>
      <c r="D13" s="1921"/>
      <c r="E13" s="1921"/>
      <c r="F13" s="1921"/>
      <c r="G13" s="1921"/>
      <c r="H13" s="1921"/>
      <c r="J13" s="35" t="s">
        <v>470</v>
      </c>
      <c r="K13" s="35" t="s">
        <v>1097</v>
      </c>
      <c r="L13" s="23"/>
      <c r="M13" s="23"/>
      <c r="N13" s="779"/>
      <c r="O13" s="782"/>
      <c r="P13">
        <v>10</v>
      </c>
    </row>
    <row r="14" spans="1:16" ht="35.25" customHeight="1">
      <c r="A14" s="22"/>
      <c r="B14" s="1920" t="s">
        <v>1146</v>
      </c>
      <c r="C14" s="1921"/>
      <c r="D14" s="1921"/>
      <c r="E14" s="1921"/>
      <c r="F14" s="1921"/>
      <c r="G14" s="1921"/>
      <c r="H14" s="1921"/>
      <c r="J14" s="35" t="s">
        <v>1147</v>
      </c>
      <c r="L14" s="23"/>
      <c r="M14" s="23"/>
      <c r="N14" s="779"/>
      <c r="O14" s="782"/>
      <c r="P14">
        <v>11</v>
      </c>
    </row>
    <row r="15" spans="1:16" ht="35.25" customHeight="1">
      <c r="A15" s="22"/>
      <c r="B15" s="1920" t="s">
        <v>1148</v>
      </c>
      <c r="C15" s="1921"/>
      <c r="D15" s="1921"/>
      <c r="E15" s="1921"/>
      <c r="F15" s="1921"/>
      <c r="G15" s="1921"/>
      <c r="H15" s="1921"/>
      <c r="J15" s="35" t="s">
        <v>1147</v>
      </c>
      <c r="L15" s="23"/>
      <c r="M15" s="23"/>
      <c r="N15" s="779"/>
      <c r="O15" s="782"/>
      <c r="P15">
        <v>12</v>
      </c>
    </row>
    <row r="16" spans="1:16" ht="35.25" customHeight="1">
      <c r="A16" s="22"/>
      <c r="B16" s="1920" t="s">
        <v>1149</v>
      </c>
      <c r="C16" s="1921"/>
      <c r="D16" s="1921"/>
      <c r="E16" s="1921"/>
      <c r="F16" s="1921"/>
      <c r="G16" s="1921"/>
      <c r="H16" s="1921"/>
      <c r="J16" s="35" t="s">
        <v>1147</v>
      </c>
      <c r="L16" s="23"/>
      <c r="M16" s="23"/>
      <c r="N16" s="779"/>
      <c r="O16" s="782"/>
      <c r="P16">
        <v>13</v>
      </c>
    </row>
    <row r="17" spans="1:20" ht="35.25" customHeight="1">
      <c r="A17" s="22"/>
      <c r="B17" s="1920" t="s">
        <v>1150</v>
      </c>
      <c r="C17" s="1921"/>
      <c r="D17" s="1921"/>
      <c r="E17" s="1921"/>
      <c r="F17" s="1921"/>
      <c r="G17" s="1921"/>
      <c r="H17" s="1921"/>
      <c r="J17" s="35" t="s">
        <v>1147</v>
      </c>
      <c r="L17" s="23"/>
      <c r="M17" s="23"/>
      <c r="N17" s="779"/>
      <c r="O17" s="782"/>
      <c r="P17">
        <v>14</v>
      </c>
    </row>
    <row r="18" spans="1:20" ht="35.25" customHeight="1">
      <c r="A18" s="22"/>
      <c r="B18" s="1920" t="s">
        <v>1151</v>
      </c>
      <c r="C18" s="1921"/>
      <c r="D18" s="1921"/>
      <c r="E18" s="1921"/>
      <c r="F18" s="1921"/>
      <c r="G18" s="1921"/>
      <c r="H18" s="1921"/>
      <c r="J18" s="35" t="s">
        <v>1147</v>
      </c>
      <c r="L18" s="23"/>
      <c r="M18" s="23"/>
      <c r="N18" s="779"/>
      <c r="O18" s="782"/>
      <c r="P18">
        <v>15</v>
      </c>
    </row>
    <row r="19" spans="1:20" ht="35.25" customHeight="1">
      <c r="A19" s="22"/>
      <c r="B19" s="1920" t="s">
        <v>1152</v>
      </c>
      <c r="C19" s="1921"/>
      <c r="D19" s="1921"/>
      <c r="E19" s="1921"/>
      <c r="F19" s="1921"/>
      <c r="G19" s="1921"/>
      <c r="H19" s="1921"/>
      <c r="J19" s="35" t="s">
        <v>1147</v>
      </c>
      <c r="L19" s="23"/>
      <c r="M19" s="23"/>
      <c r="N19" s="779"/>
      <c r="O19" s="782"/>
      <c r="P19">
        <v>16</v>
      </c>
    </row>
    <row r="20" spans="1:20" ht="35.25" customHeight="1">
      <c r="A20" s="22"/>
      <c r="B20" s="1920" t="s">
        <v>1153</v>
      </c>
      <c r="C20" s="1921"/>
      <c r="D20" s="1921"/>
      <c r="E20" s="1921"/>
      <c r="F20" s="1921"/>
      <c r="G20" s="1921"/>
      <c r="H20" s="1921"/>
      <c r="J20" s="35" t="s">
        <v>1147</v>
      </c>
      <c r="L20" s="23"/>
      <c r="M20" s="23"/>
      <c r="N20" s="779"/>
      <c r="O20" s="782"/>
      <c r="P20">
        <v>17</v>
      </c>
    </row>
    <row r="21" spans="1:20" ht="35.25" customHeight="1">
      <c r="A21" s="22"/>
      <c r="B21" s="1920" t="s">
        <v>1154</v>
      </c>
      <c r="C21" s="1921"/>
      <c r="D21" s="1921"/>
      <c r="E21" s="1921"/>
      <c r="F21" s="1921"/>
      <c r="G21" s="1921"/>
      <c r="H21" s="1921"/>
      <c r="J21" s="35" t="s">
        <v>1147</v>
      </c>
      <c r="L21" s="23"/>
      <c r="M21" s="23"/>
      <c r="N21" s="779"/>
      <c r="O21" s="782"/>
      <c r="P21">
        <v>18</v>
      </c>
    </row>
    <row r="23" spans="1:20" ht="30" customHeight="1">
      <c r="A23" s="35" t="s">
        <v>247</v>
      </c>
      <c r="B23" s="1923" t="s">
        <v>1043</v>
      </c>
      <c r="C23" s="1924"/>
      <c r="D23" s="1924"/>
      <c r="E23" s="1924"/>
      <c r="F23" s="1924"/>
      <c r="G23" s="1924"/>
      <c r="H23" s="1925"/>
      <c r="J23" s="778" t="s">
        <v>1044</v>
      </c>
      <c r="K23" s="23" t="s">
        <v>1035</v>
      </c>
      <c r="L23" s="41"/>
      <c r="M23" s="41"/>
      <c r="N23" s="41"/>
      <c r="O23" s="781"/>
      <c r="P23">
        <v>19</v>
      </c>
    </row>
    <row r="24" spans="1:20" ht="21.75" customHeight="1">
      <c r="A24" s="35"/>
      <c r="B24" s="1939" t="s">
        <v>1045</v>
      </c>
      <c r="C24" s="1924"/>
      <c r="D24" s="1924"/>
      <c r="E24" s="1924"/>
      <c r="F24" s="1924"/>
      <c r="G24" s="1924"/>
      <c r="H24" s="1925"/>
      <c r="J24" s="778" t="s">
        <v>1037</v>
      </c>
      <c r="K24" s="23" t="s">
        <v>1038</v>
      </c>
      <c r="L24" s="23" t="s">
        <v>1039</v>
      </c>
      <c r="M24" s="23" t="s">
        <v>1040</v>
      </c>
      <c r="N24" s="779" t="s">
        <v>1041</v>
      </c>
      <c r="O24" s="780" t="s">
        <v>1042</v>
      </c>
      <c r="P24">
        <v>20</v>
      </c>
    </row>
    <row r="25" spans="1:20" ht="21.75" customHeight="1">
      <c r="A25" s="35"/>
      <c r="B25" s="1939" t="s">
        <v>1046</v>
      </c>
      <c r="C25" s="1940"/>
      <c r="D25" s="1940"/>
      <c r="E25" s="1940"/>
      <c r="F25" s="1940"/>
      <c r="G25" s="1940"/>
      <c r="H25" s="1941"/>
      <c r="J25" s="778" t="s">
        <v>1037</v>
      </c>
      <c r="K25" s="23" t="s">
        <v>1038</v>
      </c>
      <c r="L25" s="23" t="s">
        <v>1039</v>
      </c>
      <c r="M25" s="23" t="s">
        <v>1040</v>
      </c>
      <c r="N25" s="779" t="s">
        <v>1041</v>
      </c>
      <c r="O25" s="780" t="s">
        <v>1042</v>
      </c>
      <c r="P25">
        <v>21</v>
      </c>
    </row>
    <row r="26" spans="1:20">
      <c r="N26" s="46"/>
      <c r="O26" s="47"/>
      <c r="P26" s="47"/>
      <c r="Q26" s="47"/>
      <c r="R26" s="47"/>
      <c r="S26" s="47"/>
      <c r="T26" s="48"/>
    </row>
    <row r="27" spans="1:20" ht="54.75" customHeight="1">
      <c r="A27" s="35" t="s">
        <v>248</v>
      </c>
      <c r="B27" s="1942" t="s">
        <v>1047</v>
      </c>
      <c r="C27" s="1943"/>
      <c r="D27" s="1943"/>
      <c r="E27" s="1943"/>
      <c r="F27" s="1943"/>
      <c r="G27" s="1943"/>
      <c r="H27" s="1944"/>
      <c r="J27" s="778" t="s">
        <v>1037</v>
      </c>
      <c r="K27" s="23" t="s">
        <v>1038</v>
      </c>
      <c r="L27" s="23" t="s">
        <v>1039</v>
      </c>
      <c r="M27" s="23" t="s">
        <v>1040</v>
      </c>
      <c r="N27" s="782" t="s">
        <v>1041</v>
      </c>
      <c r="O27" s="782" t="s">
        <v>1042</v>
      </c>
      <c r="P27" s="24">
        <v>22</v>
      </c>
      <c r="Q27" s="8"/>
      <c r="R27" s="8"/>
      <c r="S27" s="8"/>
      <c r="T27" s="8"/>
    </row>
    <row r="28" spans="1:20" ht="54.75" customHeight="1">
      <c r="A28" s="35"/>
      <c r="B28" s="1935" t="s">
        <v>1048</v>
      </c>
      <c r="C28" s="1935"/>
      <c r="D28" s="1935"/>
      <c r="E28" s="1935"/>
      <c r="F28" s="1935"/>
      <c r="G28" s="1935"/>
      <c r="H28" s="1935"/>
      <c r="J28" s="783" t="s">
        <v>1049</v>
      </c>
      <c r="K28" s="783" t="s">
        <v>1050</v>
      </c>
      <c r="L28" s="23" t="s">
        <v>1051</v>
      </c>
      <c r="M28" s="783" t="s">
        <v>1052</v>
      </c>
      <c r="N28" s="784" t="s">
        <v>1053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59" t="s">
        <v>1054</v>
      </c>
      <c r="C30" s="1936"/>
      <c r="D30" s="1936"/>
      <c r="E30" s="1936"/>
      <c r="F30" s="1936"/>
      <c r="G30" s="1936"/>
      <c r="H30" s="1937"/>
      <c r="J30" s="785" t="s">
        <v>1055</v>
      </c>
      <c r="N30" s="8"/>
      <c r="O30" s="8"/>
      <c r="P30" s="40">
        <v>24</v>
      </c>
      <c r="Q30" s="8"/>
      <c r="R30" s="8"/>
      <c r="S30" s="8"/>
      <c r="T30" s="8"/>
    </row>
    <row r="31" spans="1:20" ht="25.5" customHeight="1">
      <c r="B31" s="1850" t="s">
        <v>345</v>
      </c>
      <c r="C31" s="1938"/>
      <c r="D31" s="1938"/>
      <c r="E31" s="1938"/>
      <c r="F31" s="1938"/>
      <c r="G31" s="1938"/>
      <c r="H31" s="1938"/>
      <c r="J31" s="778" t="s">
        <v>1037</v>
      </c>
      <c r="K31" s="23" t="s">
        <v>1038</v>
      </c>
      <c r="L31" s="23" t="s">
        <v>1039</v>
      </c>
      <c r="M31" s="23" t="s">
        <v>1040</v>
      </c>
      <c r="N31" s="779" t="s">
        <v>1041</v>
      </c>
      <c r="O31" s="780" t="s">
        <v>1042</v>
      </c>
      <c r="P31" s="8">
        <v>25</v>
      </c>
      <c r="Q31" s="8"/>
      <c r="R31" s="8"/>
      <c r="S31" s="8"/>
      <c r="T31" s="8"/>
    </row>
    <row r="32" spans="1:20" ht="17.25" customHeight="1">
      <c r="B32" s="1850" t="s">
        <v>1056</v>
      </c>
      <c r="C32" s="1850"/>
      <c r="D32" s="1850"/>
      <c r="E32" s="1850"/>
      <c r="F32" s="1850"/>
      <c r="G32" s="1850"/>
      <c r="H32" s="1850"/>
      <c r="J32" s="778" t="s">
        <v>1037</v>
      </c>
      <c r="K32" s="23" t="s">
        <v>1038</v>
      </c>
      <c r="L32" s="23" t="s">
        <v>1039</v>
      </c>
      <c r="M32" s="23" t="s">
        <v>1040</v>
      </c>
      <c r="N32" s="779" t="s">
        <v>1041</v>
      </c>
      <c r="O32" s="780" t="s">
        <v>1042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75" t="s">
        <v>1057</v>
      </c>
      <c r="C34" s="1875"/>
      <c r="D34" s="1875"/>
      <c r="E34" s="1875"/>
      <c r="F34" s="1875"/>
      <c r="G34" s="1875"/>
      <c r="H34" s="1875"/>
      <c r="I34" s="1875"/>
      <c r="J34" s="778" t="s">
        <v>1037</v>
      </c>
      <c r="K34" s="23" t="s">
        <v>1038</v>
      </c>
      <c r="L34" s="23" t="s">
        <v>1039</v>
      </c>
      <c r="M34" s="23" t="s">
        <v>1040</v>
      </c>
      <c r="N34" s="782" t="s">
        <v>1041</v>
      </c>
      <c r="O34" s="780" t="s">
        <v>1042</v>
      </c>
      <c r="P34">
        <v>28</v>
      </c>
    </row>
    <row r="35" spans="1:20" ht="27" customHeight="1">
      <c r="B35" s="1929" t="s">
        <v>1058</v>
      </c>
      <c r="C35" s="1929"/>
      <c r="D35" s="1929"/>
      <c r="E35" s="1929"/>
      <c r="F35" s="1929"/>
      <c r="G35" s="1929"/>
      <c r="H35" s="1929"/>
      <c r="I35" s="1929"/>
      <c r="J35" s="778" t="s">
        <v>1037</v>
      </c>
      <c r="K35" s="23" t="s">
        <v>1038</v>
      </c>
      <c r="L35" s="23" t="s">
        <v>1039</v>
      </c>
      <c r="M35" s="23" t="s">
        <v>1040</v>
      </c>
      <c r="N35" s="782"/>
      <c r="O35" s="780"/>
      <c r="P35">
        <v>29</v>
      </c>
    </row>
    <row r="36" spans="1:20" ht="30.75" customHeight="1">
      <c r="B36" s="1928" t="s">
        <v>1059</v>
      </c>
      <c r="C36" s="1928"/>
      <c r="D36" s="1928"/>
      <c r="E36" s="1928"/>
      <c r="F36" s="1928"/>
      <c r="G36" s="1928"/>
      <c r="H36" s="1928"/>
      <c r="I36" s="1928"/>
      <c r="J36" s="786" t="s">
        <v>1060</v>
      </c>
      <c r="K36" s="787" t="s">
        <v>1061</v>
      </c>
      <c r="L36" s="1877" t="s">
        <v>1062</v>
      </c>
      <c r="M36" s="1877"/>
      <c r="N36" s="1877" t="s">
        <v>1063</v>
      </c>
      <c r="O36" s="1878"/>
      <c r="P36">
        <v>30</v>
      </c>
    </row>
    <row r="37" spans="1:20" ht="30" customHeight="1">
      <c r="B37" s="1886" t="s">
        <v>1064</v>
      </c>
      <c r="C37" s="1886"/>
      <c r="D37" s="1886"/>
      <c r="E37" s="1886"/>
      <c r="F37" s="1886"/>
      <c r="G37" s="1886"/>
      <c r="H37" s="1886"/>
      <c r="I37" s="1886"/>
      <c r="J37" s="778" t="s">
        <v>1037</v>
      </c>
      <c r="K37" s="23" t="s">
        <v>1038</v>
      </c>
      <c r="L37" s="23" t="s">
        <v>1039</v>
      </c>
      <c r="M37" s="23" t="s">
        <v>1040</v>
      </c>
      <c r="N37" s="782" t="s">
        <v>1041</v>
      </c>
      <c r="O37" s="780" t="s">
        <v>1042</v>
      </c>
      <c r="P37">
        <v>31</v>
      </c>
    </row>
    <row r="38" spans="1:20" ht="12.75" customHeight="1">
      <c r="B38" s="1895" t="s">
        <v>330</v>
      </c>
      <c r="C38" s="1895"/>
      <c r="D38" s="1895"/>
      <c r="E38" s="1895"/>
      <c r="F38" s="1895"/>
      <c r="G38" s="1895"/>
      <c r="H38" s="1895"/>
      <c r="I38" s="1895"/>
      <c r="J38" s="778" t="s">
        <v>1037</v>
      </c>
      <c r="K38" s="23" t="s">
        <v>1038</v>
      </c>
      <c r="L38" s="23" t="s">
        <v>1039</v>
      </c>
      <c r="M38" s="23" t="s">
        <v>1040</v>
      </c>
      <c r="N38" s="782"/>
      <c r="O38" s="780"/>
      <c r="P38">
        <v>32</v>
      </c>
    </row>
    <row r="39" spans="1:20" ht="31.5" customHeight="1">
      <c r="B39" s="1879" t="s">
        <v>346</v>
      </c>
      <c r="C39" s="1880"/>
      <c r="D39" s="1880"/>
      <c r="E39" s="1880"/>
      <c r="F39" s="1880"/>
      <c r="G39" s="1880"/>
      <c r="H39" s="1880"/>
      <c r="I39" s="1880"/>
      <c r="J39" s="788" t="s">
        <v>470</v>
      </c>
      <c r="K39" s="782"/>
      <c r="L39" s="782"/>
      <c r="M39" s="782"/>
      <c r="N39" s="782"/>
      <c r="O39" s="780"/>
      <c r="P39">
        <v>33</v>
      </c>
    </row>
    <row r="40" spans="1:20" ht="12.75" customHeight="1">
      <c r="N40" t="str">
        <f ca="1">IF(ISNA(MATCH(N37,B:B,0)),"",INDIRECT("B"&amp;MATCH(N37,B:B,0)+1))</f>
        <v/>
      </c>
    </row>
    <row r="41" spans="1:20" ht="24">
      <c r="A41" s="22" t="s">
        <v>229</v>
      </c>
      <c r="B41" s="1947" t="s">
        <v>331</v>
      </c>
      <c r="C41" s="1948"/>
      <c r="D41" s="1948"/>
      <c r="E41" s="1948"/>
      <c r="F41" s="1948"/>
      <c r="G41" s="1948"/>
      <c r="H41" s="1948"/>
      <c r="I41" s="1948"/>
      <c r="J41" s="778" t="s">
        <v>1037</v>
      </c>
      <c r="K41" s="23" t="s">
        <v>1038</v>
      </c>
      <c r="L41" s="23" t="s">
        <v>1039</v>
      </c>
      <c r="M41" s="23" t="s">
        <v>1040</v>
      </c>
      <c r="N41" s="789"/>
      <c r="O41" s="790"/>
      <c r="P41">
        <v>34</v>
      </c>
    </row>
    <row r="42" spans="1:20" ht="12.75" customHeight="1">
      <c r="A42" s="22"/>
      <c r="B42" s="1850" t="s">
        <v>332</v>
      </c>
      <c r="C42" s="1881"/>
      <c r="D42" s="1881"/>
      <c r="E42" s="1881"/>
      <c r="F42" s="1881"/>
      <c r="G42" s="1881"/>
      <c r="H42" s="1881"/>
      <c r="I42" s="1881"/>
      <c r="J42" s="778" t="s">
        <v>1037</v>
      </c>
      <c r="K42" s="23" t="s">
        <v>1038</v>
      </c>
      <c r="L42" s="23" t="s">
        <v>1039</v>
      </c>
      <c r="M42" s="23" t="s">
        <v>1040</v>
      </c>
      <c r="N42" s="782"/>
      <c r="O42" s="780"/>
      <c r="P42">
        <v>35</v>
      </c>
    </row>
    <row r="43" spans="1:20" ht="12.75" customHeight="1">
      <c r="A43" s="22"/>
      <c r="B43" s="1887" t="s">
        <v>333</v>
      </c>
      <c r="C43" s="1888"/>
      <c r="D43" s="1888"/>
      <c r="E43" s="1888"/>
      <c r="F43" s="1888"/>
      <c r="G43" s="1888"/>
      <c r="H43" s="1888"/>
      <c r="I43" s="1888"/>
      <c r="J43" s="778" t="s">
        <v>1037</v>
      </c>
      <c r="K43" s="23" t="s">
        <v>1038</v>
      </c>
      <c r="L43" s="23" t="s">
        <v>1039</v>
      </c>
      <c r="M43" s="23" t="s">
        <v>1040</v>
      </c>
      <c r="N43" s="782"/>
      <c r="O43" s="780"/>
      <c r="P43">
        <v>36</v>
      </c>
    </row>
    <row r="44" spans="1:20" ht="24">
      <c r="A44" s="22"/>
      <c r="B44" s="1926" t="s">
        <v>334</v>
      </c>
      <c r="C44" s="1927"/>
      <c r="D44" s="1927"/>
      <c r="E44" s="1927"/>
      <c r="F44" s="1927"/>
      <c r="G44" s="1927"/>
      <c r="H44" s="1927"/>
      <c r="I44" s="1927"/>
      <c r="J44" s="778" t="s">
        <v>1037</v>
      </c>
      <c r="K44" s="23" t="s">
        <v>1038</v>
      </c>
      <c r="L44" s="23" t="s">
        <v>1039</v>
      </c>
      <c r="M44" s="23" t="s">
        <v>1040</v>
      </c>
      <c r="N44" s="782"/>
      <c r="O44" s="780"/>
      <c r="P44">
        <v>37</v>
      </c>
    </row>
    <row r="45" spans="1:20" ht="24">
      <c r="A45" s="22"/>
      <c r="B45" s="1882" t="s">
        <v>335</v>
      </c>
      <c r="C45" s="1883"/>
      <c r="D45" s="1883"/>
      <c r="E45" s="1883"/>
      <c r="F45" s="1883"/>
      <c r="G45" s="1883"/>
      <c r="H45" s="1883"/>
      <c r="I45" s="1883"/>
      <c r="J45" s="778" t="s">
        <v>1037</v>
      </c>
      <c r="K45" s="23" t="s">
        <v>1038</v>
      </c>
      <c r="L45" s="23" t="s">
        <v>1039</v>
      </c>
      <c r="M45" s="23" t="s">
        <v>1040</v>
      </c>
      <c r="N45" s="782" t="s">
        <v>1041</v>
      </c>
      <c r="O45" s="780" t="s">
        <v>1042</v>
      </c>
      <c r="P45">
        <v>38</v>
      </c>
    </row>
    <row r="46" spans="1:20" ht="24">
      <c r="A46" s="22"/>
      <c r="B46" s="1891" t="s">
        <v>336</v>
      </c>
      <c r="C46" s="1892"/>
      <c r="D46" s="1892"/>
      <c r="E46" s="1892"/>
      <c r="F46" s="1892"/>
      <c r="G46" s="1892"/>
      <c r="H46" s="1892"/>
      <c r="I46" s="1892"/>
      <c r="J46" s="778" t="s">
        <v>1037</v>
      </c>
      <c r="K46" s="23" t="s">
        <v>1038</v>
      </c>
      <c r="L46" s="23" t="s">
        <v>1039</v>
      </c>
      <c r="M46" s="23" t="s">
        <v>1040</v>
      </c>
      <c r="N46" s="782" t="s">
        <v>1041</v>
      </c>
      <c r="O46" s="780" t="s">
        <v>1042</v>
      </c>
      <c r="P46">
        <v>39</v>
      </c>
    </row>
    <row r="47" spans="1:20" ht="24">
      <c r="A47" s="22"/>
      <c r="B47" s="1893" t="s">
        <v>337</v>
      </c>
      <c r="C47" s="1894"/>
      <c r="D47" s="1894"/>
      <c r="E47" s="1894"/>
      <c r="F47" s="1894"/>
      <c r="G47" s="1894"/>
      <c r="H47" s="1894"/>
      <c r="I47" s="1894"/>
      <c r="J47" s="778" t="s">
        <v>1037</v>
      </c>
      <c r="K47" s="23" t="s">
        <v>1038</v>
      </c>
      <c r="L47" s="23" t="s">
        <v>1039</v>
      </c>
      <c r="M47" s="23" t="s">
        <v>1040</v>
      </c>
      <c r="N47" s="782" t="s">
        <v>1041</v>
      </c>
      <c r="O47" s="780" t="s">
        <v>1042</v>
      </c>
      <c r="P47">
        <v>40</v>
      </c>
    </row>
    <row r="48" spans="1:20" ht="24">
      <c r="A48" s="22"/>
      <c r="B48" s="1889" t="s">
        <v>338</v>
      </c>
      <c r="C48" s="1890"/>
      <c r="D48" s="1890"/>
      <c r="E48" s="1890"/>
      <c r="F48" s="1890"/>
      <c r="G48" s="1890"/>
      <c r="H48" s="1890"/>
      <c r="I48" s="1890"/>
      <c r="J48" s="778" t="s">
        <v>1037</v>
      </c>
      <c r="K48" s="23" t="s">
        <v>1038</v>
      </c>
      <c r="L48" s="23" t="s">
        <v>1039</v>
      </c>
      <c r="M48" s="23" t="s">
        <v>1040</v>
      </c>
      <c r="N48" s="782" t="s">
        <v>1041</v>
      </c>
      <c r="O48" s="780" t="s">
        <v>1042</v>
      </c>
      <c r="P48">
        <v>41</v>
      </c>
    </row>
    <row r="49" spans="1:16" ht="12.75" customHeight="1">
      <c r="A49" s="22"/>
      <c r="B49" s="1884" t="s">
        <v>471</v>
      </c>
      <c r="C49" s="1885"/>
      <c r="D49" s="1885"/>
      <c r="E49" s="1885"/>
      <c r="F49" s="1885"/>
      <c r="G49" s="1885"/>
      <c r="H49" s="1885"/>
      <c r="I49" s="1885"/>
      <c r="J49" s="788" t="s">
        <v>472</v>
      </c>
      <c r="K49" s="782"/>
      <c r="L49" s="782"/>
      <c r="M49" s="782"/>
      <c r="N49" s="782"/>
      <c r="O49" s="780"/>
      <c r="P49">
        <v>42</v>
      </c>
    </row>
    <row r="50" spans="1:16" ht="12.75" customHeight="1">
      <c r="B50" s="1922"/>
      <c r="C50" s="1922"/>
      <c r="D50" s="1922"/>
      <c r="E50" s="1922"/>
      <c r="F50" s="1922"/>
      <c r="G50" s="1922"/>
      <c r="H50" s="1922"/>
      <c r="I50" s="1922"/>
      <c r="J50" s="8"/>
    </row>
    <row r="51" spans="1:16" ht="24">
      <c r="A51" s="22" t="s">
        <v>230</v>
      </c>
      <c r="B51" s="1859" t="s">
        <v>1065</v>
      </c>
      <c r="C51" s="1855"/>
      <c r="D51" s="1855"/>
      <c r="E51" s="1855"/>
      <c r="F51" s="1855"/>
      <c r="G51" s="1855"/>
      <c r="H51" s="1855"/>
      <c r="I51" s="1965"/>
      <c r="J51" s="778" t="s">
        <v>1037</v>
      </c>
      <c r="K51" s="23" t="s">
        <v>1038</v>
      </c>
      <c r="L51" s="23" t="s">
        <v>1039</v>
      </c>
      <c r="M51" s="23" t="s">
        <v>1040</v>
      </c>
      <c r="P51">
        <v>43</v>
      </c>
    </row>
    <row r="52" spans="1:16" ht="26.25" customHeight="1">
      <c r="B52" s="1856" t="s">
        <v>1066</v>
      </c>
      <c r="C52" s="1857"/>
      <c r="D52" s="1857"/>
      <c r="E52" s="1857"/>
      <c r="F52" s="1857"/>
      <c r="G52" s="1857"/>
      <c r="H52" s="1857"/>
      <c r="I52" s="1858"/>
      <c r="J52" s="778" t="s">
        <v>1037</v>
      </c>
      <c r="K52" s="23" t="s">
        <v>1038</v>
      </c>
      <c r="L52" s="23" t="s">
        <v>1039</v>
      </c>
      <c r="M52" s="23" t="s">
        <v>1040</v>
      </c>
      <c r="P52">
        <v>44</v>
      </c>
    </row>
    <row r="53" spans="1:16" ht="12.75" customHeight="1">
      <c r="B53" s="1962" t="s">
        <v>340</v>
      </c>
      <c r="C53" s="1963"/>
      <c r="D53" s="1963"/>
      <c r="E53" s="1963"/>
      <c r="F53" s="1963"/>
      <c r="G53" s="1963"/>
      <c r="H53" s="1963"/>
      <c r="I53" s="1964"/>
      <c r="J53" s="791" t="s">
        <v>1067</v>
      </c>
      <c r="K53" s="782" t="s">
        <v>1068</v>
      </c>
      <c r="L53" s="782" t="s">
        <v>1069</v>
      </c>
      <c r="M53" s="782" t="s">
        <v>1070</v>
      </c>
      <c r="P53">
        <v>45</v>
      </c>
    </row>
    <row r="54" spans="1:16" ht="12.75" customHeight="1">
      <c r="B54" s="23"/>
      <c r="C54" s="23"/>
      <c r="D54" s="23"/>
      <c r="E54" s="23"/>
      <c r="F54" s="23"/>
      <c r="G54" s="23"/>
      <c r="H54" s="23"/>
      <c r="I54" s="23"/>
    </row>
    <row r="55" spans="1:16" ht="28.5" customHeight="1">
      <c r="A55" s="22" t="s">
        <v>231</v>
      </c>
      <c r="B55" s="950" t="s">
        <v>1071</v>
      </c>
      <c r="C55" s="951"/>
      <c r="D55" s="951"/>
      <c r="E55" s="951"/>
      <c r="F55" s="951"/>
      <c r="G55" s="951"/>
      <c r="H55" s="951"/>
      <c r="I55" s="952"/>
      <c r="J55" s="778" t="s">
        <v>1037</v>
      </c>
      <c r="K55" s="23" t="s">
        <v>1038</v>
      </c>
      <c r="L55" s="23" t="s">
        <v>1039</v>
      </c>
      <c r="M55" s="23" t="s">
        <v>1040</v>
      </c>
      <c r="N55" s="782"/>
      <c r="O55" s="780"/>
      <c r="P55">
        <v>46</v>
      </c>
    </row>
    <row r="56" spans="1:16" ht="25">
      <c r="B56" s="1961" t="s">
        <v>1072</v>
      </c>
      <c r="C56" s="1961"/>
      <c r="D56" s="1961"/>
      <c r="E56" s="1961"/>
      <c r="F56" s="1961"/>
      <c r="G56" s="1961"/>
      <c r="H56" s="1961"/>
      <c r="I56" s="1961"/>
      <c r="J56" s="778" t="s">
        <v>1037</v>
      </c>
      <c r="K56" s="23" t="s">
        <v>1038</v>
      </c>
      <c r="L56" s="23" t="s">
        <v>1039</v>
      </c>
      <c r="M56" s="23" t="s">
        <v>1040</v>
      </c>
      <c r="N56" s="779" t="s">
        <v>1041</v>
      </c>
      <c r="O56" s="780" t="s">
        <v>1042</v>
      </c>
      <c r="P56">
        <v>47</v>
      </c>
    </row>
    <row r="57" spans="1:16" ht="12.75" customHeight="1">
      <c r="A57" s="8"/>
    </row>
    <row r="58" spans="1:16" ht="24.75" customHeight="1">
      <c r="A58" s="22" t="s">
        <v>232</v>
      </c>
      <c r="B58" s="1859" t="s">
        <v>1073</v>
      </c>
      <c r="C58" s="1860"/>
      <c r="D58" s="1860"/>
      <c r="E58" s="1860"/>
      <c r="F58" s="1860"/>
      <c r="G58" s="1860"/>
      <c r="H58" s="1860"/>
      <c r="I58" s="1861"/>
      <c r="J58" s="778" t="s">
        <v>1037</v>
      </c>
      <c r="K58" s="23" t="s">
        <v>1038</v>
      </c>
      <c r="L58" s="23" t="s">
        <v>1039</v>
      </c>
      <c r="M58" s="23" t="s">
        <v>1040</v>
      </c>
      <c r="N58" s="782" t="s">
        <v>1041</v>
      </c>
      <c r="O58" s="780" t="s">
        <v>1042</v>
      </c>
      <c r="P58">
        <v>51</v>
      </c>
    </row>
    <row r="59" spans="1:16" ht="24" customHeight="1">
      <c r="A59" s="8"/>
      <c r="B59" s="1856" t="s">
        <v>1074</v>
      </c>
      <c r="C59" s="1857"/>
      <c r="D59" s="1857"/>
      <c r="E59" s="1857"/>
      <c r="F59" s="1857"/>
      <c r="G59" s="1857"/>
      <c r="H59" s="1857"/>
      <c r="I59" s="1858"/>
      <c r="J59" s="778" t="s">
        <v>1037</v>
      </c>
      <c r="K59" s="23" t="s">
        <v>1038</v>
      </c>
      <c r="L59" s="23" t="s">
        <v>1039</v>
      </c>
      <c r="M59" s="23" t="s">
        <v>1040</v>
      </c>
      <c r="N59" s="782" t="s">
        <v>1041</v>
      </c>
      <c r="O59" s="780" t="s">
        <v>1042</v>
      </c>
      <c r="P59">
        <v>52</v>
      </c>
    </row>
    <row r="61" spans="1:16" ht="24" customHeight="1">
      <c r="A61" s="35" t="s">
        <v>249</v>
      </c>
      <c r="B61" s="1908" t="s">
        <v>342</v>
      </c>
      <c r="C61" s="1908"/>
      <c r="D61" s="1908"/>
      <c r="E61" s="1908"/>
      <c r="F61" s="1908"/>
      <c r="G61" s="1908"/>
      <c r="H61" s="1908"/>
      <c r="I61" s="1908"/>
      <c r="J61" s="778" t="s">
        <v>1037</v>
      </c>
      <c r="K61" s="23" t="s">
        <v>1038</v>
      </c>
      <c r="L61" s="23" t="s">
        <v>1039</v>
      </c>
      <c r="M61" s="23" t="s">
        <v>1040</v>
      </c>
      <c r="P61">
        <v>53</v>
      </c>
    </row>
    <row r="62" spans="1:16" ht="24" customHeight="1">
      <c r="A62" s="35"/>
      <c r="B62" s="1909" t="s">
        <v>1075</v>
      </c>
      <c r="C62" s="1910"/>
      <c r="D62" s="1910"/>
      <c r="E62" s="1910"/>
      <c r="F62" s="1910"/>
      <c r="G62" s="1910"/>
      <c r="H62" s="1910"/>
      <c r="I62" s="1911"/>
      <c r="J62" s="788" t="s">
        <v>489</v>
      </c>
      <c r="K62" s="782"/>
      <c r="L62" s="782"/>
      <c r="M62" s="782"/>
      <c r="P62">
        <v>54</v>
      </c>
    </row>
    <row r="63" spans="1:16" ht="24" customHeight="1">
      <c r="A63" s="35"/>
      <c r="B63" s="1917" t="s">
        <v>1076</v>
      </c>
      <c r="C63" s="1918"/>
      <c r="D63" s="1918"/>
      <c r="E63" s="1918"/>
      <c r="F63" s="1918"/>
      <c r="G63" s="1918"/>
      <c r="H63" s="1918"/>
      <c r="I63" s="1919"/>
      <c r="J63" s="788" t="s">
        <v>1077</v>
      </c>
      <c r="K63" s="782" t="s">
        <v>1078</v>
      </c>
      <c r="L63" s="782"/>
      <c r="M63" s="782"/>
      <c r="P63">
        <v>55</v>
      </c>
    </row>
    <row r="64" spans="1:16" ht="15.75" customHeight="1"/>
    <row r="65" spans="1:16" ht="32.25" customHeight="1">
      <c r="A65" s="22" t="s">
        <v>233</v>
      </c>
      <c r="B65" s="1859" t="s">
        <v>1079</v>
      </c>
      <c r="C65" s="1860"/>
      <c r="D65" s="1860"/>
      <c r="E65" s="1860"/>
      <c r="F65" s="1860"/>
      <c r="G65" s="1860"/>
      <c r="H65" s="1860"/>
      <c r="I65" s="1861"/>
      <c r="J65" s="788" t="s">
        <v>1080</v>
      </c>
      <c r="K65" s="782"/>
      <c r="L65" s="782"/>
      <c r="M65" s="782"/>
      <c r="P65">
        <v>56</v>
      </c>
    </row>
    <row r="66" spans="1:16" ht="26.25" customHeight="1">
      <c r="B66" s="1856" t="s">
        <v>1081</v>
      </c>
      <c r="C66" s="1857"/>
      <c r="D66" s="1857"/>
      <c r="E66" s="1857"/>
      <c r="F66" s="1857"/>
      <c r="G66" s="1857"/>
      <c r="H66" s="1857"/>
      <c r="I66" s="1858"/>
      <c r="J66" s="788" t="s">
        <v>1082</v>
      </c>
      <c r="K66" s="782"/>
      <c r="L66" s="782"/>
      <c r="M66" s="782"/>
      <c r="P66">
        <v>57</v>
      </c>
    </row>
    <row r="67" spans="1:16" ht="18.75" customHeight="1">
      <c r="B67" s="1955" t="s">
        <v>1083</v>
      </c>
      <c r="C67" s="1956"/>
      <c r="D67" s="1956"/>
      <c r="E67" s="1956"/>
      <c r="F67" s="1956"/>
      <c r="G67" s="1956"/>
      <c r="H67" s="1956"/>
      <c r="I67" s="1957"/>
      <c r="J67" s="788" t="s">
        <v>473</v>
      </c>
      <c r="K67" s="782"/>
      <c r="L67" s="782"/>
      <c r="M67" s="782"/>
      <c r="P67">
        <v>58</v>
      </c>
    </row>
    <row r="68" spans="1:16" ht="18.75" customHeight="1">
      <c r="B68" s="1958" t="s">
        <v>1084</v>
      </c>
      <c r="C68" s="1959"/>
      <c r="D68" s="1959"/>
      <c r="E68" s="1959"/>
      <c r="F68" s="1959"/>
      <c r="G68" s="1959"/>
      <c r="H68" s="1959"/>
      <c r="I68" s="1960"/>
      <c r="J68" s="778" t="s">
        <v>1037</v>
      </c>
      <c r="K68" s="23" t="s">
        <v>1038</v>
      </c>
      <c r="L68" s="23" t="s">
        <v>1039</v>
      </c>
      <c r="M68" s="23" t="s">
        <v>1040</v>
      </c>
      <c r="P68">
        <v>59</v>
      </c>
    </row>
    <row r="69" spans="1:16" ht="24">
      <c r="B69" s="1931" t="s">
        <v>1085</v>
      </c>
      <c r="C69" s="1932"/>
      <c r="D69" s="1932"/>
      <c r="E69" s="1932"/>
      <c r="F69" s="1932"/>
      <c r="G69" s="1932"/>
      <c r="H69" s="1932"/>
      <c r="I69" s="1933"/>
      <c r="J69" s="778" t="s">
        <v>1037</v>
      </c>
      <c r="K69" s="23" t="s">
        <v>1038</v>
      </c>
      <c r="L69" s="23" t="s">
        <v>1039</v>
      </c>
      <c r="M69" s="23" t="s">
        <v>1040</v>
      </c>
      <c r="P69">
        <v>60</v>
      </c>
    </row>
    <row r="70" spans="1:16" ht="19.5" customHeight="1">
      <c r="B70" s="1914" t="s">
        <v>1086</v>
      </c>
      <c r="C70" s="1915"/>
      <c r="D70" s="1915"/>
      <c r="E70" s="1915"/>
      <c r="F70" s="1915"/>
      <c r="G70" s="1915"/>
      <c r="H70" s="1915"/>
      <c r="I70" s="1916"/>
      <c r="J70" s="788" t="s">
        <v>1087</v>
      </c>
      <c r="P70">
        <v>61</v>
      </c>
    </row>
    <row r="71" spans="1:16" ht="24" customHeight="1">
      <c r="B71" s="1862" t="s">
        <v>1088</v>
      </c>
      <c r="C71" s="1863"/>
      <c r="D71" s="1863"/>
      <c r="E71" s="1863"/>
      <c r="F71" s="1863"/>
      <c r="G71" s="1863"/>
      <c r="H71" s="1863"/>
      <c r="I71" s="1864"/>
      <c r="J71" s="778" t="s">
        <v>1037</v>
      </c>
      <c r="K71" s="23" t="s">
        <v>1038</v>
      </c>
      <c r="L71" s="23" t="s">
        <v>1039</v>
      </c>
      <c r="M71" s="23" t="s">
        <v>1040</v>
      </c>
      <c r="N71" s="782" t="s">
        <v>1041</v>
      </c>
      <c r="O71" s="780" t="s">
        <v>1042</v>
      </c>
      <c r="P71">
        <v>62</v>
      </c>
    </row>
    <row r="72" spans="1:16" ht="18.75" customHeight="1">
      <c r="B72" s="1862" t="s">
        <v>1089</v>
      </c>
      <c r="C72" s="1949"/>
      <c r="D72" s="1949"/>
      <c r="E72" s="1949"/>
      <c r="F72" s="1949"/>
      <c r="G72" s="1949"/>
      <c r="H72" s="1949"/>
      <c r="I72" s="1950"/>
      <c r="J72" s="778" t="s">
        <v>1037</v>
      </c>
      <c r="K72" s="23" t="s">
        <v>1038</v>
      </c>
      <c r="L72" s="23" t="s">
        <v>1039</v>
      </c>
      <c r="M72" s="23" t="s">
        <v>1040</v>
      </c>
      <c r="N72" s="782" t="s">
        <v>1041</v>
      </c>
      <c r="O72" s="780" t="s">
        <v>1042</v>
      </c>
      <c r="P72">
        <v>63</v>
      </c>
    </row>
    <row r="73" spans="1:16" ht="33.75" customHeight="1">
      <c r="B73" s="1913" t="s">
        <v>1090</v>
      </c>
      <c r="C73" s="1913"/>
      <c r="D73" s="1913"/>
      <c r="E73" s="1913"/>
      <c r="F73" s="1913"/>
      <c r="G73" s="1913"/>
      <c r="H73" s="1913"/>
      <c r="I73" s="1913"/>
      <c r="J73" s="778" t="s">
        <v>1037</v>
      </c>
      <c r="K73" s="23" t="s">
        <v>1038</v>
      </c>
      <c r="L73" s="23" t="s">
        <v>1091</v>
      </c>
      <c r="M73" s="23" t="s">
        <v>1092</v>
      </c>
      <c r="N73" s="782" t="s">
        <v>1041</v>
      </c>
      <c r="O73" s="780" t="s">
        <v>1042</v>
      </c>
      <c r="P73">
        <v>64</v>
      </c>
    </row>
    <row r="74" spans="1:16" ht="12.75" customHeight="1"/>
    <row r="75" spans="1:16" ht="12.75" customHeight="1">
      <c r="A75" s="35" t="s">
        <v>250</v>
      </c>
      <c r="B75" s="1951" t="s">
        <v>1093</v>
      </c>
      <c r="C75" s="1952"/>
      <c r="D75" s="1952"/>
      <c r="E75" s="1952"/>
      <c r="F75" s="1952"/>
      <c r="G75" s="1952"/>
      <c r="H75" s="1952"/>
      <c r="I75" s="1952"/>
      <c r="J75" s="778" t="s">
        <v>1134</v>
      </c>
      <c r="K75" s="23"/>
      <c r="L75" s="23"/>
      <c r="M75" s="23"/>
      <c r="N75" s="779"/>
      <c r="O75" s="782"/>
      <c r="P75">
        <v>65</v>
      </c>
    </row>
    <row r="76" spans="1:16" ht="12.75" customHeight="1">
      <c r="A76" s="35"/>
      <c r="B76" s="1951" t="s">
        <v>1094</v>
      </c>
      <c r="C76" s="1952"/>
      <c r="D76" s="1952"/>
      <c r="E76" s="1952"/>
      <c r="F76" s="1952"/>
      <c r="G76" s="1952"/>
      <c r="H76" s="1952"/>
      <c r="I76" s="1952"/>
      <c r="J76" s="778" t="s">
        <v>469</v>
      </c>
      <c r="K76" s="23"/>
      <c r="L76" s="23"/>
      <c r="M76" s="23"/>
      <c r="N76" s="779"/>
      <c r="O76" s="782"/>
      <c r="P76">
        <v>66</v>
      </c>
    </row>
    <row r="77" spans="1:16" ht="24.75" customHeight="1">
      <c r="A77" s="35"/>
      <c r="B77" s="1951" t="s">
        <v>1095</v>
      </c>
      <c r="C77" s="1951"/>
      <c r="D77" s="1951"/>
      <c r="E77" s="1951"/>
      <c r="F77" s="1951"/>
      <c r="G77" s="1951"/>
      <c r="H77" s="1951"/>
      <c r="I77" s="1951"/>
      <c r="J77" s="778" t="s">
        <v>1037</v>
      </c>
      <c r="K77" s="23" t="s">
        <v>1038</v>
      </c>
      <c r="L77" s="23" t="s">
        <v>1039</v>
      </c>
      <c r="M77" s="23" t="s">
        <v>1040</v>
      </c>
      <c r="N77" s="782"/>
      <c r="O77" s="782"/>
      <c r="P77">
        <v>67</v>
      </c>
    </row>
    <row r="78" spans="1:16" ht="12.75" customHeight="1">
      <c r="J78" s="40"/>
    </row>
    <row r="79" spans="1:16" ht="12.75" customHeight="1">
      <c r="A79" s="35" t="s">
        <v>251</v>
      </c>
      <c r="B79" s="1912" t="s">
        <v>1098</v>
      </c>
      <c r="C79" s="1912"/>
      <c r="D79" s="1912"/>
      <c r="E79" s="1912"/>
      <c r="F79" s="1912"/>
      <c r="G79" s="1912"/>
      <c r="H79" s="1912"/>
      <c r="I79" s="1912"/>
      <c r="J79" s="778" t="s">
        <v>1037</v>
      </c>
      <c r="K79" s="23" t="s">
        <v>1038</v>
      </c>
      <c r="L79" s="23" t="s">
        <v>1039</v>
      </c>
      <c r="M79" s="23" t="s">
        <v>1040</v>
      </c>
      <c r="N79" s="779" t="s">
        <v>1041</v>
      </c>
      <c r="O79" s="782" t="s">
        <v>1042</v>
      </c>
      <c r="P79">
        <v>68</v>
      </c>
    </row>
    <row r="80" spans="1:16" ht="24">
      <c r="A80" s="35"/>
      <c r="B80" s="1913" t="s">
        <v>343</v>
      </c>
      <c r="C80" s="1913"/>
      <c r="D80" s="1913"/>
      <c r="E80" s="1913"/>
      <c r="F80" s="1913"/>
      <c r="G80" s="1913"/>
      <c r="H80" s="1913"/>
      <c r="I80" s="1913"/>
      <c r="J80" s="778" t="s">
        <v>1037</v>
      </c>
      <c r="K80" s="23" t="s">
        <v>1038</v>
      </c>
      <c r="L80" s="23" t="s">
        <v>1039</v>
      </c>
      <c r="M80" s="23" t="s">
        <v>1040</v>
      </c>
      <c r="P80">
        <v>69</v>
      </c>
    </row>
    <row r="81" spans="1:16" ht="24.75" customHeight="1">
      <c r="A81" s="35"/>
      <c r="B81" s="1913" t="s">
        <v>1099</v>
      </c>
      <c r="C81" s="1913"/>
      <c r="D81" s="1913"/>
      <c r="E81" s="1913"/>
      <c r="F81" s="1913"/>
      <c r="G81" s="1913"/>
      <c r="H81" s="1913"/>
      <c r="I81" s="1913"/>
      <c r="J81" s="144" t="s">
        <v>470</v>
      </c>
      <c r="K81" t="s">
        <v>474</v>
      </c>
      <c r="P81">
        <v>70</v>
      </c>
    </row>
    <row r="83" spans="1:16" ht="27.75" customHeight="1">
      <c r="A83" s="22" t="s">
        <v>227</v>
      </c>
      <c r="B83" s="1859" t="s">
        <v>1100</v>
      </c>
      <c r="C83" s="1903"/>
      <c r="D83" s="1903"/>
      <c r="E83" s="1903"/>
      <c r="F83" s="1903"/>
      <c r="G83" s="1903"/>
      <c r="H83" s="1904"/>
      <c r="I83" s="23"/>
      <c r="J83" s="778" t="s">
        <v>1037</v>
      </c>
      <c r="K83" s="23" t="s">
        <v>1038</v>
      </c>
      <c r="L83" s="23" t="s">
        <v>1039</v>
      </c>
      <c r="M83" s="23" t="s">
        <v>1040</v>
      </c>
      <c r="N83" s="779" t="s">
        <v>1041</v>
      </c>
      <c r="O83" s="782" t="s">
        <v>1042</v>
      </c>
      <c r="P83">
        <v>71</v>
      </c>
    </row>
    <row r="84" spans="1:16" ht="15.75" customHeight="1">
      <c r="A84" s="22"/>
      <c r="B84" s="1856" t="s">
        <v>343</v>
      </c>
      <c r="C84" s="1903"/>
      <c r="D84" s="1903"/>
      <c r="E84" s="1903"/>
      <c r="F84" s="1903"/>
      <c r="G84" s="1903"/>
      <c r="H84" s="1904"/>
      <c r="I84" s="23"/>
      <c r="J84" s="778" t="s">
        <v>1037</v>
      </c>
      <c r="K84" s="23" t="s">
        <v>1038</v>
      </c>
      <c r="L84" s="23" t="s">
        <v>1039</v>
      </c>
      <c r="M84" s="23" t="s">
        <v>1040</v>
      </c>
      <c r="N84" s="782"/>
      <c r="O84" s="782"/>
      <c r="P84">
        <v>72</v>
      </c>
    </row>
    <row r="85" spans="1:16" ht="24.75" customHeight="1">
      <c r="A85" s="22"/>
      <c r="B85" s="1850" t="s">
        <v>1099</v>
      </c>
      <c r="C85" s="1850"/>
      <c r="D85" s="1850"/>
      <c r="E85" s="1850"/>
      <c r="F85" s="1850"/>
      <c r="G85" s="1850"/>
      <c r="H85" s="1850"/>
      <c r="I85" s="23"/>
      <c r="J85" s="788" t="s">
        <v>1096</v>
      </c>
      <c r="K85" s="782" t="s">
        <v>1097</v>
      </c>
      <c r="L85" s="782"/>
      <c r="M85" s="782"/>
      <c r="N85" s="782"/>
      <c r="O85" s="782"/>
      <c r="P85">
        <v>73</v>
      </c>
    </row>
    <row r="86" spans="1:16" ht="15.75" customHeight="1">
      <c r="A86" s="22"/>
      <c r="I86" s="23"/>
    </row>
    <row r="87" spans="1:16" ht="53.25" customHeight="1">
      <c r="A87" s="38" t="s">
        <v>252</v>
      </c>
      <c r="B87" s="1856" t="s">
        <v>1217</v>
      </c>
      <c r="C87" s="1903"/>
      <c r="D87" s="1903"/>
      <c r="E87" s="1903"/>
      <c r="F87" s="1903"/>
      <c r="G87" s="1903"/>
      <c r="H87" s="1904"/>
      <c r="I87" s="23"/>
      <c r="J87" s="778" t="s">
        <v>1037</v>
      </c>
      <c r="K87" s="23" t="s">
        <v>1038</v>
      </c>
      <c r="L87" s="23" t="s">
        <v>1039</v>
      </c>
      <c r="M87" s="23" t="s">
        <v>1040</v>
      </c>
      <c r="P87">
        <v>74</v>
      </c>
    </row>
    <row r="88" spans="1:16" ht="53.25" customHeight="1">
      <c r="A88" s="22"/>
      <c r="B88" s="1905" t="s">
        <v>1218</v>
      </c>
      <c r="C88" s="1953"/>
      <c r="D88" s="1953"/>
      <c r="E88" s="1953"/>
      <c r="F88" s="1953"/>
      <c r="G88" s="1953"/>
      <c r="H88" s="1954"/>
      <c r="I88" s="23"/>
      <c r="J88" s="778" t="s">
        <v>1044</v>
      </c>
      <c r="K88" s="23" t="s">
        <v>1035</v>
      </c>
      <c r="L88" s="41" t="s">
        <v>495</v>
      </c>
      <c r="M88" s="41"/>
      <c r="P88">
        <v>75</v>
      </c>
    </row>
    <row r="89" spans="1:16" ht="12.75" customHeight="1">
      <c r="A89" s="22"/>
      <c r="I89" s="23"/>
    </row>
    <row r="90" spans="1:16" ht="45.75" customHeight="1">
      <c r="A90" s="25" t="s">
        <v>235</v>
      </c>
      <c r="B90" s="1930" t="s">
        <v>1219</v>
      </c>
      <c r="C90" s="1930"/>
      <c r="D90" s="1930"/>
      <c r="E90" s="1930"/>
      <c r="F90" s="1930"/>
      <c r="G90" s="1930"/>
      <c r="H90" s="1930"/>
      <c r="I90" s="1930"/>
      <c r="J90" s="778" t="s">
        <v>1037</v>
      </c>
      <c r="K90" s="23" t="s">
        <v>1038</v>
      </c>
      <c r="L90" s="23" t="s">
        <v>1039</v>
      </c>
      <c r="M90" s="23" t="s">
        <v>1040</v>
      </c>
      <c r="P90">
        <v>76</v>
      </c>
    </row>
    <row r="91" spans="1:16" ht="48" customHeight="1">
      <c r="A91" s="8"/>
      <c r="B91" s="1905" t="s">
        <v>1220</v>
      </c>
      <c r="C91" s="1906"/>
      <c r="D91" s="1906"/>
      <c r="E91" s="1906"/>
      <c r="F91" s="1906"/>
      <c r="G91" s="1906"/>
      <c r="H91" s="1906"/>
      <c r="I91" s="1907"/>
      <c r="J91" s="778" t="s">
        <v>1044</v>
      </c>
      <c r="K91" s="23" t="s">
        <v>1035</v>
      </c>
      <c r="L91" s="41" t="s">
        <v>495</v>
      </c>
      <c r="M91" s="41"/>
      <c r="P91">
        <v>77</v>
      </c>
    </row>
    <row r="92" spans="1:16">
      <c r="A92" s="8"/>
      <c r="J92" s="8"/>
    </row>
    <row r="93" spans="1:16" ht="60.75" customHeight="1">
      <c r="A93" s="43" t="s">
        <v>253</v>
      </c>
      <c r="B93" s="1896" t="s">
        <v>1221</v>
      </c>
      <c r="C93" s="1897"/>
      <c r="D93" s="1897"/>
      <c r="E93" s="1897"/>
      <c r="F93" s="1897"/>
      <c r="G93" s="1897"/>
      <c r="H93" s="1897"/>
      <c r="I93" s="1898"/>
      <c r="J93" s="792" t="s">
        <v>1037</v>
      </c>
      <c r="K93" s="41" t="s">
        <v>1038</v>
      </c>
      <c r="L93" s="41" t="s">
        <v>1039</v>
      </c>
      <c r="M93" s="41" t="s">
        <v>1040</v>
      </c>
      <c r="P93">
        <v>78</v>
      </c>
    </row>
    <row r="94" spans="1:16" ht="58.5" customHeight="1">
      <c r="A94" s="43"/>
      <c r="B94" s="1899" t="s">
        <v>1222</v>
      </c>
      <c r="C94" s="1899"/>
      <c r="D94" s="1899"/>
      <c r="E94" s="1899"/>
      <c r="F94" s="1899"/>
      <c r="G94" s="1899"/>
      <c r="H94" s="1899"/>
      <c r="I94" s="1899"/>
      <c r="J94" s="778" t="s">
        <v>1044</v>
      </c>
      <c r="K94" s="23" t="s">
        <v>1035</v>
      </c>
      <c r="L94" s="41" t="s">
        <v>495</v>
      </c>
      <c r="M94" s="41"/>
      <c r="P94">
        <v>79</v>
      </c>
    </row>
    <row r="95" spans="1:16">
      <c r="A95" s="8"/>
      <c r="J95" s="8"/>
    </row>
    <row r="96" spans="1:16" ht="12.75" customHeight="1">
      <c r="A96" s="43" t="s">
        <v>254</v>
      </c>
      <c r="B96" s="1900" t="s">
        <v>1101</v>
      </c>
      <c r="C96" s="1901"/>
      <c r="D96" s="1901"/>
      <c r="E96" s="1901"/>
      <c r="F96" s="1901"/>
      <c r="G96" s="1901"/>
      <c r="H96" s="1901"/>
      <c r="I96" s="1902"/>
      <c r="J96" s="792" t="s">
        <v>1037</v>
      </c>
      <c r="K96" s="41" t="s">
        <v>1038</v>
      </c>
      <c r="L96" s="41" t="s">
        <v>1039</v>
      </c>
      <c r="M96" s="41" t="s">
        <v>1040</v>
      </c>
      <c r="P96">
        <v>80</v>
      </c>
    </row>
    <row r="97" spans="1:16" ht="49.5" customHeight="1">
      <c r="A97" s="43"/>
      <c r="B97" s="1867" t="s">
        <v>1223</v>
      </c>
      <c r="C97" s="1867"/>
      <c r="D97" s="1867"/>
      <c r="E97" s="1867"/>
      <c r="F97" s="1867"/>
      <c r="G97" s="1867"/>
      <c r="H97" s="1867"/>
      <c r="I97" s="1867"/>
      <c r="J97" s="778" t="s">
        <v>1044</v>
      </c>
      <c r="K97" s="23" t="s">
        <v>1035</v>
      </c>
      <c r="L97" s="41" t="s">
        <v>495</v>
      </c>
      <c r="M97" s="782"/>
      <c r="P97">
        <v>81</v>
      </c>
    </row>
    <row r="98" spans="1:16" ht="12" customHeight="1">
      <c r="A98" s="43"/>
      <c r="B98" s="793"/>
      <c r="C98" s="793"/>
      <c r="D98" s="793"/>
      <c r="E98" s="793"/>
      <c r="F98" s="793"/>
      <c r="G98" s="793"/>
      <c r="H98" s="793"/>
      <c r="I98" s="793"/>
      <c r="J98" s="23"/>
      <c r="K98" s="23"/>
      <c r="L98" s="41"/>
      <c r="M98" s="782"/>
    </row>
    <row r="99" spans="1:16" ht="27" customHeight="1">
      <c r="A99" s="43" t="s">
        <v>1102</v>
      </c>
      <c r="B99" s="1867" t="s">
        <v>1103</v>
      </c>
      <c r="C99" s="1867"/>
      <c r="D99" s="1867"/>
      <c r="E99" s="1867"/>
      <c r="F99" s="1867"/>
      <c r="G99" s="1867"/>
      <c r="H99" s="1867"/>
      <c r="I99" s="1867"/>
      <c r="J99" s="788" t="s">
        <v>317</v>
      </c>
      <c r="K99" s="782"/>
      <c r="L99" s="782"/>
      <c r="M99" s="782"/>
      <c r="N99" s="782"/>
      <c r="O99" s="782"/>
      <c r="P99">
        <v>82</v>
      </c>
    </row>
    <row r="100" spans="1:16" ht="23.25" customHeight="1">
      <c r="A100" s="43"/>
      <c r="B100" s="1867" t="s">
        <v>1104</v>
      </c>
      <c r="C100" s="1867"/>
      <c r="D100" s="1867"/>
      <c r="E100" s="1867"/>
      <c r="F100" s="1867"/>
      <c r="G100" s="1867"/>
      <c r="H100" s="1867"/>
      <c r="I100" s="1867"/>
      <c r="J100" s="778" t="s">
        <v>1037</v>
      </c>
      <c r="K100" s="23" t="s">
        <v>1038</v>
      </c>
      <c r="L100" s="23" t="s">
        <v>1039</v>
      </c>
      <c r="M100" s="23" t="s">
        <v>1040</v>
      </c>
      <c r="N100" s="779" t="s">
        <v>1041</v>
      </c>
      <c r="O100" s="782" t="s">
        <v>1042</v>
      </c>
      <c r="P100">
        <v>83</v>
      </c>
    </row>
    <row r="101" spans="1:16" ht="36.75" customHeight="1">
      <c r="A101" s="43"/>
      <c r="B101" s="1867" t="s">
        <v>1224</v>
      </c>
      <c r="C101" s="1867"/>
      <c r="D101" s="1867"/>
      <c r="E101" s="1867"/>
      <c r="F101" s="1867"/>
      <c r="G101" s="1867"/>
      <c r="H101" s="1867"/>
      <c r="I101" s="1867"/>
      <c r="J101" s="788" t="s">
        <v>1105</v>
      </c>
      <c r="K101" s="782" t="s">
        <v>1106</v>
      </c>
      <c r="L101" s="782" t="s">
        <v>1107</v>
      </c>
      <c r="M101" s="782" t="s">
        <v>1108</v>
      </c>
      <c r="N101" s="782" t="s">
        <v>1109</v>
      </c>
      <c r="O101" s="782" t="s">
        <v>1110</v>
      </c>
      <c r="P101">
        <v>84</v>
      </c>
    </row>
    <row r="102" spans="1:16" ht="23.25" customHeight="1">
      <c r="A102" s="43"/>
      <c r="B102" s="1867" t="s">
        <v>1111</v>
      </c>
      <c r="C102" s="1867"/>
      <c r="D102" s="1867"/>
      <c r="E102" s="1867"/>
      <c r="F102" s="1867"/>
      <c r="G102" s="1867"/>
      <c r="H102" s="1867"/>
      <c r="I102" s="1867"/>
      <c r="J102" s="778" t="s">
        <v>1037</v>
      </c>
      <c r="K102" s="23" t="s">
        <v>1038</v>
      </c>
      <c r="L102" s="23" t="s">
        <v>1039</v>
      </c>
      <c r="M102" s="23" t="s">
        <v>1040</v>
      </c>
      <c r="N102" s="779" t="s">
        <v>1041</v>
      </c>
      <c r="O102" s="782" t="s">
        <v>1042</v>
      </c>
      <c r="P102">
        <v>85</v>
      </c>
    </row>
    <row r="103" spans="1:16" ht="55.5" customHeight="1">
      <c r="A103" s="43"/>
      <c r="B103" s="1900" t="s">
        <v>1267</v>
      </c>
      <c r="C103" s="1901"/>
      <c r="D103" s="1901"/>
      <c r="E103" s="1901"/>
      <c r="F103" s="1901"/>
      <c r="G103" s="1901"/>
      <c r="H103" s="1901"/>
      <c r="I103" s="1902"/>
      <c r="J103" s="788" t="s">
        <v>1105</v>
      </c>
      <c r="K103" s="782" t="s">
        <v>1106</v>
      </c>
      <c r="L103" s="782" t="s">
        <v>1107</v>
      </c>
      <c r="M103" s="782" t="s">
        <v>1108</v>
      </c>
      <c r="N103" s="782" t="s">
        <v>1109</v>
      </c>
      <c r="O103" s="782" t="s">
        <v>1110</v>
      </c>
      <c r="P103">
        <v>86</v>
      </c>
    </row>
    <row r="104" spans="1:16">
      <c r="A104" s="8"/>
      <c r="J104" s="8"/>
    </row>
    <row r="105" spans="1:16" ht="31.5" customHeight="1">
      <c r="A105" s="25" t="s">
        <v>236</v>
      </c>
      <c r="B105" s="1867" t="s">
        <v>1103</v>
      </c>
      <c r="C105" s="1867"/>
      <c r="D105" s="1867"/>
      <c r="E105" s="1867"/>
      <c r="F105" s="1867"/>
      <c r="G105" s="1867"/>
      <c r="H105" s="1867"/>
      <c r="I105" s="1867"/>
      <c r="J105" s="788" t="s">
        <v>317</v>
      </c>
      <c r="K105" s="782"/>
      <c r="L105" s="782"/>
      <c r="M105" s="782"/>
      <c r="N105" s="782"/>
      <c r="O105" s="782"/>
      <c r="P105">
        <v>87</v>
      </c>
    </row>
    <row r="106" spans="1:16" ht="29.25" customHeight="1">
      <c r="B106" s="1867" t="s">
        <v>1104</v>
      </c>
      <c r="C106" s="1867"/>
      <c r="D106" s="1867"/>
      <c r="E106" s="1867"/>
      <c r="F106" s="1867"/>
      <c r="G106" s="1867"/>
      <c r="H106" s="1867"/>
      <c r="I106" s="1867"/>
      <c r="J106" s="778" t="s">
        <v>1037</v>
      </c>
      <c r="K106" s="23" t="s">
        <v>1038</v>
      </c>
      <c r="L106" s="23" t="s">
        <v>1039</v>
      </c>
      <c r="M106" s="23" t="s">
        <v>1040</v>
      </c>
      <c r="N106" s="779" t="s">
        <v>1041</v>
      </c>
      <c r="O106" s="782" t="s">
        <v>1042</v>
      </c>
      <c r="P106">
        <v>88</v>
      </c>
    </row>
    <row r="107" spans="1:16" ht="38.25" customHeight="1">
      <c r="B107" s="1867" t="s">
        <v>1224</v>
      </c>
      <c r="C107" s="1867"/>
      <c r="D107" s="1867"/>
      <c r="E107" s="1867"/>
      <c r="F107" s="1867"/>
      <c r="G107" s="1867"/>
      <c r="H107" s="1867"/>
      <c r="I107" s="1867"/>
      <c r="J107" s="788" t="s">
        <v>1105</v>
      </c>
      <c r="K107" s="782" t="s">
        <v>1106</v>
      </c>
      <c r="L107" s="782" t="s">
        <v>1107</v>
      </c>
      <c r="M107" s="782" t="s">
        <v>1108</v>
      </c>
      <c r="N107" s="782" t="s">
        <v>1109</v>
      </c>
      <c r="O107" s="782" t="s">
        <v>1110</v>
      </c>
      <c r="P107">
        <v>89</v>
      </c>
    </row>
    <row r="108" spans="1:16" ht="29.25" customHeight="1">
      <c r="B108" s="1867" t="s">
        <v>1111</v>
      </c>
      <c r="C108" s="1867"/>
      <c r="D108" s="1867"/>
      <c r="E108" s="1867"/>
      <c r="F108" s="1867"/>
      <c r="G108" s="1867"/>
      <c r="H108" s="1867"/>
      <c r="I108" s="1867"/>
      <c r="J108" s="778" t="s">
        <v>1037</v>
      </c>
      <c r="K108" s="23" t="s">
        <v>1038</v>
      </c>
      <c r="L108" s="23" t="s">
        <v>1039</v>
      </c>
      <c r="M108" s="23" t="s">
        <v>1040</v>
      </c>
      <c r="N108" s="779" t="s">
        <v>1041</v>
      </c>
      <c r="O108" s="782" t="s">
        <v>1042</v>
      </c>
      <c r="P108">
        <v>90</v>
      </c>
    </row>
    <row r="109" spans="1:16" ht="51.75" customHeight="1">
      <c r="B109" s="1867" t="s">
        <v>1267</v>
      </c>
      <c r="C109" s="1867"/>
      <c r="D109" s="1867"/>
      <c r="E109" s="1867"/>
      <c r="F109" s="1867"/>
      <c r="G109" s="1867"/>
      <c r="H109" s="1867"/>
      <c r="I109" s="1867"/>
      <c r="J109" s="788" t="s">
        <v>1105</v>
      </c>
      <c r="K109" s="782" t="s">
        <v>1106</v>
      </c>
      <c r="L109" s="782" t="s">
        <v>1107</v>
      </c>
      <c r="M109" s="782" t="s">
        <v>1108</v>
      </c>
      <c r="N109" s="782" t="s">
        <v>1109</v>
      </c>
      <c r="O109" s="782" t="s">
        <v>1110</v>
      </c>
      <c r="P109">
        <v>91</v>
      </c>
    </row>
    <row r="110" spans="1:16" ht="12.75" customHeight="1"/>
    <row r="111" spans="1:16" ht="34.5" customHeight="1">
      <c r="A111" s="35" t="s">
        <v>255</v>
      </c>
      <c r="B111" s="1868" t="s">
        <v>1112</v>
      </c>
      <c r="C111" s="1869"/>
      <c r="D111" s="1869"/>
      <c r="E111" s="1869"/>
      <c r="F111" s="1869"/>
      <c r="G111" s="1869"/>
      <c r="H111" s="1869"/>
      <c r="I111" s="1870"/>
      <c r="J111" s="778" t="s">
        <v>1037</v>
      </c>
      <c r="K111" s="23" t="s">
        <v>1038</v>
      </c>
      <c r="L111" s="23" t="s">
        <v>1039</v>
      </c>
      <c r="M111" s="23" t="s">
        <v>1040</v>
      </c>
      <c r="N111" s="779" t="s">
        <v>1041</v>
      </c>
      <c r="O111" s="782" t="s">
        <v>1042</v>
      </c>
      <c r="P111">
        <v>92</v>
      </c>
    </row>
    <row r="112" spans="1:16" ht="30.75" customHeight="1">
      <c r="A112" s="35"/>
      <c r="B112" s="1875" t="s">
        <v>1113</v>
      </c>
      <c r="C112" s="1875"/>
      <c r="D112" s="1875"/>
      <c r="E112" s="1875"/>
      <c r="F112" s="1875"/>
      <c r="G112" s="1875"/>
      <c r="H112" s="1875"/>
      <c r="I112" s="1875"/>
      <c r="J112" s="778" t="s">
        <v>1044</v>
      </c>
      <c r="K112" s="23" t="s">
        <v>1035</v>
      </c>
      <c r="L112" s="41" t="s">
        <v>495</v>
      </c>
      <c r="M112" s="41"/>
      <c r="N112" s="782"/>
      <c r="O112" s="782"/>
      <c r="P112">
        <v>93</v>
      </c>
    </row>
    <row r="114" spans="1:16" ht="12.75" customHeight="1">
      <c r="A114" s="35" t="s">
        <v>256</v>
      </c>
      <c r="B114" s="1871" t="s">
        <v>1114</v>
      </c>
      <c r="C114" s="1872"/>
      <c r="D114" s="1872"/>
      <c r="E114" s="1872"/>
      <c r="F114" s="1872"/>
      <c r="G114" s="1872"/>
      <c r="H114" s="1873"/>
      <c r="I114" s="51"/>
      <c r="J114" s="788" t="s">
        <v>476</v>
      </c>
      <c r="K114" s="782"/>
      <c r="L114" s="782"/>
      <c r="M114" s="782"/>
      <c r="P114">
        <v>94</v>
      </c>
    </row>
    <row r="115" spans="1:16" ht="29.25" customHeight="1">
      <c r="A115" s="35"/>
      <c r="B115" s="1876" t="s">
        <v>1115</v>
      </c>
      <c r="C115" s="1876"/>
      <c r="D115" s="1876"/>
      <c r="E115" s="1876"/>
      <c r="F115" s="1876"/>
      <c r="G115" s="1876"/>
      <c r="H115" s="1876"/>
      <c r="I115" s="51"/>
      <c r="J115" s="792" t="s">
        <v>1037</v>
      </c>
      <c r="K115" s="41" t="s">
        <v>1038</v>
      </c>
      <c r="L115" s="41" t="s">
        <v>1039</v>
      </c>
      <c r="M115" s="41" t="s">
        <v>1040</v>
      </c>
      <c r="P115">
        <v>95</v>
      </c>
    </row>
    <row r="116" spans="1:16" ht="12.75" customHeight="1">
      <c r="I116" s="147"/>
    </row>
    <row r="117" spans="1:16" ht="24">
      <c r="A117" s="22" t="s">
        <v>237</v>
      </c>
      <c r="B117" s="1859" t="s">
        <v>1116</v>
      </c>
      <c r="C117" s="1860"/>
      <c r="D117" s="1860"/>
      <c r="E117" s="1860"/>
      <c r="F117" s="1860"/>
      <c r="G117" s="1860"/>
      <c r="H117" s="1860"/>
      <c r="I117" s="1861"/>
      <c r="J117" s="778" t="s">
        <v>1037</v>
      </c>
      <c r="K117" s="23" t="s">
        <v>1038</v>
      </c>
      <c r="L117" s="23" t="s">
        <v>1039</v>
      </c>
      <c r="M117" s="23" t="s">
        <v>1040</v>
      </c>
      <c r="N117" s="782" t="s">
        <v>1041</v>
      </c>
      <c r="O117" s="780" t="s">
        <v>1042</v>
      </c>
      <c r="P117">
        <v>96</v>
      </c>
    </row>
    <row r="118" spans="1:16" ht="27.75" customHeight="1">
      <c r="A118" s="22"/>
      <c r="B118" s="1874" t="s">
        <v>1117</v>
      </c>
      <c r="C118" s="1874"/>
      <c r="D118" s="1874"/>
      <c r="E118" s="1874"/>
      <c r="F118" s="1874"/>
      <c r="G118" s="1874"/>
      <c r="H118" s="1874"/>
      <c r="I118" s="1874"/>
      <c r="J118" s="788" t="s">
        <v>1118</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238</v>
      </c>
      <c r="B120" s="1859" t="s">
        <v>1119</v>
      </c>
      <c r="C120" s="1860"/>
      <c r="D120" s="1860"/>
      <c r="E120" s="1860"/>
      <c r="F120" s="1860"/>
      <c r="G120" s="1860"/>
      <c r="H120" s="1861"/>
      <c r="J120" s="788" t="s">
        <v>1120</v>
      </c>
      <c r="K120" s="782"/>
      <c r="L120" s="782"/>
      <c r="M120" s="782"/>
      <c r="P120" s="40">
        <v>98</v>
      </c>
    </row>
    <row r="121" spans="1:16" ht="27" customHeight="1">
      <c r="A121" s="22"/>
      <c r="B121" s="1855" t="s">
        <v>1121</v>
      </c>
      <c r="C121" s="1855"/>
      <c r="D121" s="1855"/>
      <c r="E121" s="1855"/>
      <c r="F121" s="1855"/>
      <c r="G121" s="1855"/>
      <c r="H121" s="1855"/>
      <c r="J121" s="792" t="s">
        <v>1037</v>
      </c>
      <c r="K121" s="41" t="s">
        <v>1038</v>
      </c>
      <c r="L121" s="41" t="s">
        <v>1039</v>
      </c>
      <c r="M121" s="41" t="s">
        <v>1040</v>
      </c>
      <c r="P121" s="40">
        <v>99</v>
      </c>
    </row>
    <row r="122" spans="1:16" s="8" customFormat="1">
      <c r="B122" s="50"/>
      <c r="C122" s="50"/>
      <c r="D122" s="50"/>
      <c r="E122" s="50"/>
      <c r="F122" s="50"/>
      <c r="G122" s="50"/>
      <c r="H122" s="50"/>
    </row>
    <row r="123" spans="1:16" ht="23.25" customHeight="1">
      <c r="A123" s="22" t="s">
        <v>239</v>
      </c>
      <c r="B123" s="1856" t="s">
        <v>1122</v>
      </c>
      <c r="C123" s="1857"/>
      <c r="D123" s="1857"/>
      <c r="E123" s="1857"/>
      <c r="F123" s="1857"/>
      <c r="G123" s="1857"/>
      <c r="H123" s="1857"/>
      <c r="I123" s="1858"/>
      <c r="J123" s="778" t="s">
        <v>1037</v>
      </c>
      <c r="K123" s="23" t="s">
        <v>1038</v>
      </c>
      <c r="L123" s="23" t="s">
        <v>1039</v>
      </c>
      <c r="M123" s="23" t="s">
        <v>1040</v>
      </c>
      <c r="N123" s="782" t="s">
        <v>1041</v>
      </c>
      <c r="O123" s="780" t="s">
        <v>1042</v>
      </c>
      <c r="P123" s="40">
        <v>100</v>
      </c>
    </row>
    <row r="124" spans="1:16" ht="24" customHeight="1">
      <c r="B124" s="1859" t="s">
        <v>1123</v>
      </c>
      <c r="C124" s="1860"/>
      <c r="D124" s="1860"/>
      <c r="E124" s="1860"/>
      <c r="F124" s="1860"/>
      <c r="G124" s="1860"/>
      <c r="H124" s="1860"/>
      <c r="I124" s="1861"/>
      <c r="J124" s="788" t="s">
        <v>317</v>
      </c>
      <c r="K124" s="782"/>
      <c r="L124" s="782"/>
      <c r="M124" s="782"/>
      <c r="N124" s="782"/>
      <c r="O124" s="780"/>
      <c r="P124" s="40">
        <v>101</v>
      </c>
    </row>
    <row r="125" spans="1:16" ht="25.5" customHeight="1">
      <c r="B125" s="1862" t="s">
        <v>1124</v>
      </c>
      <c r="C125" s="1863"/>
      <c r="D125" s="1863"/>
      <c r="E125" s="1863"/>
      <c r="F125" s="1863"/>
      <c r="G125" s="1863"/>
      <c r="H125" s="1863"/>
      <c r="I125" s="1864"/>
      <c r="J125" s="778" t="s">
        <v>1037</v>
      </c>
      <c r="K125" s="23" t="s">
        <v>1038</v>
      </c>
      <c r="L125" s="23" t="s">
        <v>1039</v>
      </c>
      <c r="M125" s="23" t="s">
        <v>1040</v>
      </c>
      <c r="N125" s="782" t="s">
        <v>1041</v>
      </c>
      <c r="O125" s="780" t="s">
        <v>1042</v>
      </c>
      <c r="P125" s="40">
        <v>102</v>
      </c>
    </row>
    <row r="127" spans="1:16" ht="24.75" customHeight="1">
      <c r="A127" s="22" t="s">
        <v>240</v>
      </c>
      <c r="B127" s="1859" t="s">
        <v>1125</v>
      </c>
      <c r="C127" s="1860"/>
      <c r="D127" s="1860"/>
      <c r="E127" s="1860"/>
      <c r="F127" s="1860"/>
      <c r="G127" s="1860"/>
      <c r="H127" s="1860"/>
      <c r="I127" s="1861"/>
      <c r="J127" s="788" t="s">
        <v>477</v>
      </c>
      <c r="K127" s="782"/>
      <c r="L127" s="782"/>
      <c r="M127" s="782"/>
      <c r="P127">
        <v>103</v>
      </c>
    </row>
    <row r="128" spans="1:16" ht="25.5" customHeight="1">
      <c r="A128" s="8"/>
      <c r="B128" s="1856" t="s">
        <v>1126</v>
      </c>
      <c r="C128" s="1857"/>
      <c r="D128" s="1857"/>
      <c r="E128" s="1857"/>
      <c r="F128" s="1857"/>
      <c r="G128" s="1857"/>
      <c r="H128" s="1857"/>
      <c r="I128" s="1858"/>
      <c r="J128" s="778" t="s">
        <v>1037</v>
      </c>
      <c r="K128" s="23" t="s">
        <v>1038</v>
      </c>
      <c r="L128" s="23" t="s">
        <v>1039</v>
      </c>
      <c r="M128" s="23" t="s">
        <v>1040</v>
      </c>
      <c r="P128">
        <v>104</v>
      </c>
    </row>
    <row r="129" spans="1:16" ht="18" customHeight="1">
      <c r="A129" s="8"/>
      <c r="B129" s="52"/>
      <c r="C129" s="23"/>
      <c r="D129" s="23"/>
      <c r="E129" s="23"/>
      <c r="F129" s="23"/>
      <c r="G129" s="23"/>
      <c r="H129" s="23"/>
      <c r="I129" s="23"/>
      <c r="J129" s="23"/>
      <c r="K129" s="23"/>
      <c r="L129" s="23"/>
      <c r="M129" s="23"/>
    </row>
    <row r="130" spans="1:16" ht="28.5" customHeight="1">
      <c r="A130" s="43" t="s">
        <v>1127</v>
      </c>
      <c r="B130" s="1850" t="s">
        <v>1128</v>
      </c>
      <c r="C130" s="1850"/>
      <c r="D130" s="1850"/>
      <c r="E130" s="1850"/>
      <c r="F130" s="1850"/>
      <c r="G130" s="1850"/>
      <c r="H130" s="1850"/>
      <c r="I130" s="1850"/>
      <c r="J130" s="778" t="s">
        <v>1037</v>
      </c>
      <c r="K130" s="23" t="s">
        <v>1038</v>
      </c>
      <c r="L130" s="23" t="s">
        <v>1039</v>
      </c>
      <c r="M130" s="23" t="s">
        <v>1040</v>
      </c>
      <c r="N130" s="782" t="s">
        <v>1041</v>
      </c>
      <c r="O130" s="780" t="s">
        <v>1042</v>
      </c>
      <c r="P130">
        <v>105</v>
      </c>
    </row>
    <row r="131" spans="1:16" ht="25.5" customHeight="1">
      <c r="A131" s="8"/>
      <c r="B131" s="1850" t="s">
        <v>1129</v>
      </c>
      <c r="C131" s="1850"/>
      <c r="D131" s="1850"/>
      <c r="E131" s="1850"/>
      <c r="F131" s="1850"/>
      <c r="G131" s="1850"/>
      <c r="H131" s="1850"/>
      <c r="I131" s="1850"/>
      <c r="J131" s="792" t="s">
        <v>1130</v>
      </c>
      <c r="K131" s="41" t="s">
        <v>1131</v>
      </c>
      <c r="L131" s="41" t="s">
        <v>1132</v>
      </c>
      <c r="M131" s="41" t="s">
        <v>1133</v>
      </c>
      <c r="N131" s="41" t="s">
        <v>1134</v>
      </c>
      <c r="P131">
        <v>106</v>
      </c>
    </row>
    <row r="132" spans="1:16">
      <c r="A132" s="8"/>
      <c r="B132" s="23"/>
      <c r="C132" s="23"/>
      <c r="D132" s="23"/>
      <c r="E132" s="23"/>
      <c r="F132" s="23"/>
      <c r="G132" s="23"/>
      <c r="H132" s="23"/>
      <c r="I132" s="23"/>
      <c r="J132" s="8"/>
    </row>
    <row r="133" spans="1:16" ht="14">
      <c r="A133" s="25" t="s">
        <v>241</v>
      </c>
      <c r="B133" s="1851" t="s">
        <v>344</v>
      </c>
      <c r="C133" s="1852"/>
      <c r="D133" s="1852"/>
      <c r="E133" s="1852"/>
      <c r="F133" s="1852"/>
      <c r="G133" s="1852"/>
      <c r="H133" s="1853"/>
      <c r="I133" s="23"/>
      <c r="J133" s="40" t="s">
        <v>468</v>
      </c>
      <c r="P133">
        <v>107</v>
      </c>
    </row>
    <row r="134" spans="1:16">
      <c r="A134" s="8"/>
      <c r="B134" s="23"/>
      <c r="C134" s="23"/>
      <c r="D134" s="23"/>
      <c r="E134" s="23"/>
      <c r="F134" s="23"/>
      <c r="G134" s="23"/>
      <c r="H134" s="23"/>
      <c r="I134" s="23"/>
      <c r="J134" s="8"/>
    </row>
    <row r="135" spans="1:16">
      <c r="A135" s="43" t="s">
        <v>1225</v>
      </c>
      <c r="B135" s="1854" t="s">
        <v>1226</v>
      </c>
      <c r="C135" s="1854"/>
      <c r="D135" s="1854"/>
      <c r="E135" s="1854"/>
      <c r="F135" s="1854"/>
      <c r="G135" s="1854"/>
      <c r="H135" s="1854"/>
      <c r="I135" s="23"/>
      <c r="J135" s="312" t="s">
        <v>1140</v>
      </c>
      <c r="K135" s="35" t="s">
        <v>1141</v>
      </c>
      <c r="P135">
        <v>108</v>
      </c>
    </row>
    <row r="136" spans="1:16">
      <c r="A136" s="43"/>
      <c r="B136" s="1854" t="s">
        <v>1227</v>
      </c>
      <c r="C136" s="1854"/>
      <c r="D136" s="1854"/>
      <c r="E136" s="1854"/>
      <c r="F136" s="1854"/>
      <c r="G136" s="1854"/>
      <c r="H136" s="1854"/>
      <c r="I136" s="23"/>
      <c r="J136" s="312" t="s">
        <v>1228</v>
      </c>
      <c r="P136">
        <v>109</v>
      </c>
    </row>
    <row r="137" spans="1:16">
      <c r="A137" s="43"/>
      <c r="B137" s="1854" t="s">
        <v>1229</v>
      </c>
      <c r="C137" s="1854"/>
      <c r="D137" s="1854"/>
      <c r="E137" s="1854"/>
      <c r="F137" s="1854"/>
      <c r="G137" s="1854"/>
      <c r="H137" s="1854"/>
      <c r="I137" s="23"/>
      <c r="J137" s="312" t="s">
        <v>1230</v>
      </c>
      <c r="P137">
        <v>110</v>
      </c>
    </row>
    <row r="138" spans="1:16" ht="24">
      <c r="A138" s="43"/>
      <c r="B138" s="1865" t="s">
        <v>1231</v>
      </c>
      <c r="C138" s="1854"/>
      <c r="D138" s="1854"/>
      <c r="E138" s="1854"/>
      <c r="F138" s="1854"/>
      <c r="G138" s="1854"/>
      <c r="H138" s="1854"/>
      <c r="I138" s="23"/>
      <c r="J138" s="778" t="s">
        <v>1037</v>
      </c>
      <c r="K138" s="23" t="s">
        <v>1038</v>
      </c>
      <c r="L138" s="23" t="s">
        <v>1039</v>
      </c>
      <c r="M138" s="23" t="s">
        <v>1040</v>
      </c>
      <c r="P138">
        <v>111</v>
      </c>
    </row>
    <row r="139" spans="1:16">
      <c r="A139" s="43"/>
      <c r="B139" s="814"/>
      <c r="C139" s="815"/>
      <c r="D139" s="815"/>
      <c r="E139" s="815"/>
      <c r="F139" s="815"/>
      <c r="G139" s="815"/>
      <c r="H139" s="815"/>
      <c r="I139" s="23"/>
      <c r="J139" s="312"/>
    </row>
    <row r="140" spans="1:16" ht="23.25" customHeight="1">
      <c r="A140" s="43" t="s">
        <v>1232</v>
      </c>
      <c r="B140" s="1866" t="s">
        <v>1233</v>
      </c>
      <c r="C140" s="1866"/>
      <c r="D140" s="1866"/>
      <c r="E140" s="1866"/>
      <c r="F140" s="1866"/>
      <c r="G140" s="1866"/>
      <c r="H140" s="1866"/>
      <c r="I140" s="23"/>
      <c r="J140" s="312" t="s">
        <v>468</v>
      </c>
      <c r="P140">
        <v>112</v>
      </c>
    </row>
    <row r="141" spans="1:16">
      <c r="A141" s="43"/>
      <c r="B141" s="1849" t="s">
        <v>1234</v>
      </c>
      <c r="C141" s="1849"/>
      <c r="D141" s="1849"/>
      <c r="E141" s="1849"/>
      <c r="F141" s="1849"/>
      <c r="G141" s="1849"/>
      <c r="H141" s="1849"/>
      <c r="I141" s="23"/>
      <c r="J141" s="312" t="s">
        <v>1235</v>
      </c>
      <c r="K141" s="35" t="s">
        <v>1236</v>
      </c>
      <c r="P141">
        <v>113</v>
      </c>
    </row>
    <row r="142" spans="1:16">
      <c r="A142" s="43"/>
      <c r="B142" s="1849" t="s">
        <v>234</v>
      </c>
      <c r="C142" s="1849"/>
      <c r="D142" s="1849"/>
      <c r="E142" s="1849"/>
      <c r="F142" s="1849"/>
      <c r="G142" s="1849"/>
      <c r="H142" s="1849"/>
      <c r="I142" s="23"/>
      <c r="J142" s="312" t="s">
        <v>1080</v>
      </c>
      <c r="K142" s="35" t="s">
        <v>1237</v>
      </c>
      <c r="P142">
        <v>114</v>
      </c>
    </row>
    <row r="143" spans="1:16">
      <c r="A143" s="43"/>
      <c r="B143" s="1849" t="s">
        <v>1238</v>
      </c>
      <c r="C143" s="1849"/>
      <c r="D143" s="1849"/>
      <c r="E143" s="1849"/>
      <c r="F143" s="1849"/>
      <c r="G143" s="1849"/>
      <c r="H143" s="1849"/>
      <c r="I143" s="23"/>
      <c r="J143" s="312" t="s">
        <v>1239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F88"/>
  <sheetViews>
    <sheetView topLeftCell="A17" workbookViewId="0">
      <selection activeCell="B29" sqref="B29"/>
    </sheetView>
  </sheetViews>
  <sheetFormatPr baseColWidth="10" defaultColWidth="8.83203125" defaultRowHeight="12" x14ac:dyDescent="0"/>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1232</v>
      </c>
    </row>
    <row r="88" spans="1:2">
      <c r="A88" t="s">
        <v>242</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baseColWidth="10" defaultColWidth="8.83203125" defaultRowHeight="12" x14ac:dyDescent="0"/>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8.83203125" style="89"/>
    <col min="10" max="10" width="18.33203125" style="89" customWidth="1"/>
    <col min="11" max="16384" width="8.83203125" style="89"/>
  </cols>
  <sheetData>
    <row r="1" spans="1:18">
      <c r="A1" s="89" t="s">
        <v>225</v>
      </c>
      <c r="B1" s="89" t="s">
        <v>50</v>
      </c>
      <c r="C1" s="129"/>
      <c r="D1" s="129"/>
      <c r="E1" s="129"/>
      <c r="F1" s="129"/>
    </row>
    <row r="2" spans="1:18" ht="25.5" customHeight="1">
      <c r="B2" s="108" t="s">
        <v>276</v>
      </c>
      <c r="C2" s="816"/>
      <c r="D2" s="816"/>
      <c r="E2" s="816"/>
      <c r="F2" s="816"/>
    </row>
    <row r="3" spans="1:18" ht="33" customHeight="1">
      <c r="B3" s="804" t="s">
        <v>277</v>
      </c>
      <c r="C3" s="816"/>
      <c r="D3" s="816"/>
      <c r="E3" s="816"/>
      <c r="F3" s="816"/>
    </row>
    <row r="5" spans="1:18">
      <c r="A5" s="89" t="s">
        <v>228</v>
      </c>
      <c r="C5" s="148" t="s">
        <v>44</v>
      </c>
      <c r="D5" s="89" t="s">
        <v>18</v>
      </c>
      <c r="E5" s="148" t="s">
        <v>32</v>
      </c>
      <c r="F5" s="148" t="s">
        <v>153</v>
      </c>
      <c r="G5" s="148" t="s">
        <v>154</v>
      </c>
    </row>
    <row r="6" spans="1:18" ht="133.5" customHeight="1">
      <c r="B6" s="109"/>
      <c r="C6" s="158" t="s">
        <v>352</v>
      </c>
      <c r="D6" s="800" t="s">
        <v>352</v>
      </c>
      <c r="E6" s="805" t="s">
        <v>329</v>
      </c>
      <c r="F6" s="953" t="s">
        <v>1503</v>
      </c>
      <c r="G6" s="954" t="s">
        <v>1503</v>
      </c>
      <c r="I6" s="144"/>
      <c r="J6" s="41"/>
      <c r="K6" s="41"/>
      <c r="L6" s="41"/>
      <c r="M6" s="41"/>
      <c r="N6" s="41"/>
      <c r="O6" s="41"/>
      <c r="P6" s="41"/>
      <c r="Q6" s="41"/>
      <c r="R6" s="41"/>
    </row>
    <row r="7" spans="1:18" ht="146.25" customHeight="1">
      <c r="C7" s="144"/>
      <c r="D7" s="129"/>
      <c r="E7" s="806" t="s">
        <v>328</v>
      </c>
      <c r="I7" s="41"/>
      <c r="J7" s="41"/>
      <c r="K7" s="41"/>
      <c r="L7" s="41"/>
      <c r="M7" s="41"/>
      <c r="N7" s="41"/>
      <c r="O7" s="41"/>
      <c r="P7" s="41"/>
      <c r="Q7" s="41"/>
      <c r="R7" s="41"/>
    </row>
    <row r="8" spans="1:18" ht="84" customHeight="1">
      <c r="C8" s="41"/>
      <c r="D8" s="129"/>
      <c r="E8" s="806" t="s">
        <v>326</v>
      </c>
      <c r="I8" s="41"/>
      <c r="J8" s="41"/>
      <c r="K8" s="41"/>
      <c r="L8" s="41"/>
      <c r="M8" s="41"/>
      <c r="N8" s="41"/>
      <c r="O8" s="41"/>
      <c r="P8" s="41"/>
      <c r="Q8" s="41"/>
      <c r="R8" s="41"/>
    </row>
    <row r="9" spans="1:18" ht="87.75" customHeight="1">
      <c r="C9" s="41"/>
      <c r="D9" s="129"/>
      <c r="E9" s="806"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97">
      <c r="B12" s="159" t="s">
        <v>353</v>
      </c>
      <c r="C12" s="110" t="s">
        <v>354</v>
      </c>
      <c r="D12" s="149" t="s">
        <v>348</v>
      </c>
      <c r="E12" s="150" t="s">
        <v>348</v>
      </c>
      <c r="F12" s="806" t="s">
        <v>1159</v>
      </c>
      <c r="G12" s="925" t="s">
        <v>1439</v>
      </c>
    </row>
    <row r="13" spans="1:18" ht="97">
      <c r="C13" s="111" t="s">
        <v>1445</v>
      </c>
      <c r="D13" s="120" t="s">
        <v>347</v>
      </c>
      <c r="F13" s="806" t="s">
        <v>1160</v>
      </c>
      <c r="G13" s="925" t="s">
        <v>1440</v>
      </c>
    </row>
    <row r="14" spans="1:18" ht="70">
      <c r="C14" s="928" t="s">
        <v>1446</v>
      </c>
      <c r="D14" s="927"/>
      <c r="F14" s="806"/>
      <c r="G14" s="925"/>
    </row>
    <row r="15" spans="1:18" ht="42">
      <c r="C15" s="928" t="s">
        <v>1447</v>
      </c>
      <c r="D15" s="927"/>
      <c r="F15" s="806"/>
      <c r="G15" s="925"/>
    </row>
    <row r="16" spans="1:18" ht="70">
      <c r="C16" s="928" t="s">
        <v>1448</v>
      </c>
      <c r="D16" s="927"/>
      <c r="F16" s="806"/>
      <c r="G16" s="925"/>
    </row>
    <row r="17" spans="1:11" ht="42">
      <c r="C17" s="928" t="s">
        <v>1449</v>
      </c>
      <c r="D17" s="927"/>
      <c r="F17" s="806"/>
      <c r="G17" s="925"/>
    </row>
    <row r="18" spans="1:11" ht="56">
      <c r="C18" s="928" t="s">
        <v>1450</v>
      </c>
      <c r="D18" s="927"/>
      <c r="F18" s="806"/>
      <c r="G18" s="925"/>
    </row>
    <row r="20" spans="1:11">
      <c r="A20" s="89" t="s">
        <v>230</v>
      </c>
      <c r="B20" s="89" t="s">
        <v>152</v>
      </c>
      <c r="C20" s="89" t="s">
        <v>54</v>
      </c>
      <c r="D20" s="113" t="s">
        <v>49</v>
      </c>
      <c r="E20" s="113" t="s">
        <v>55</v>
      </c>
      <c r="F20" s="113" t="s">
        <v>43</v>
      </c>
    </row>
    <row r="21" spans="1:11" ht="49">
      <c r="B21" s="160" t="s">
        <v>279</v>
      </c>
      <c r="C21" s="161" t="s">
        <v>278</v>
      </c>
      <c r="D21" s="807" t="s">
        <v>339</v>
      </c>
      <c r="E21" s="808" t="s">
        <v>339</v>
      </c>
      <c r="F21" s="960" t="s">
        <v>1513</v>
      </c>
    </row>
    <row r="22" spans="1:11" ht="49">
      <c r="C22" s="39" t="s">
        <v>279</v>
      </c>
      <c r="F22" s="960" t="s">
        <v>1514</v>
      </c>
    </row>
    <row r="23" spans="1:11" ht="14">
      <c r="C23" s="42"/>
    </row>
    <row r="24" spans="1:11">
      <c r="A24" s="89" t="s">
        <v>249</v>
      </c>
      <c r="B24" s="89" t="s">
        <v>152</v>
      </c>
      <c r="C24" s="89" t="s">
        <v>204</v>
      </c>
    </row>
    <row r="25" spans="1:11" ht="36">
      <c r="B25" s="112" t="s">
        <v>281</v>
      </c>
      <c r="C25" s="806" t="s">
        <v>1162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32">
      <c r="B28" s="114" t="s">
        <v>282</v>
      </c>
      <c r="C28" s="115" t="s">
        <v>283</v>
      </c>
      <c r="D28" s="151" t="s">
        <v>349</v>
      </c>
      <c r="E28" s="809" t="s">
        <v>341</v>
      </c>
      <c r="F28" s="809" t="s">
        <v>341</v>
      </c>
      <c r="G28" s="806" t="s">
        <v>1170</v>
      </c>
      <c r="H28" s="810" t="s">
        <v>1171</v>
      </c>
      <c r="I28" s="810" t="s">
        <v>1441</v>
      </c>
      <c r="J28" s="810" t="s">
        <v>1504</v>
      </c>
      <c r="K28" s="810" t="s">
        <v>1505</v>
      </c>
    </row>
    <row r="29" spans="1:11" ht="72">
      <c r="C29" s="116" t="s">
        <v>284</v>
      </c>
      <c r="D29" s="806" t="s">
        <v>1169</v>
      </c>
      <c r="E29" s="132"/>
      <c r="H29" s="806" t="s">
        <v>1172</v>
      </c>
      <c r="I29" s="924" t="s">
        <v>1442</v>
      </c>
    </row>
    <row r="30" spans="1:11" ht="72">
      <c r="C30" s="117" t="s">
        <v>285</v>
      </c>
      <c r="D30" s="810" t="s">
        <v>341</v>
      </c>
      <c r="H30" s="806" t="s">
        <v>1173</v>
      </c>
      <c r="I30" s="926" t="s">
        <v>1443</v>
      </c>
    </row>
    <row r="31" spans="1:11" ht="24">
      <c r="C31" s="118" t="s">
        <v>286</v>
      </c>
      <c r="H31" s="806" t="s">
        <v>1174</v>
      </c>
    </row>
    <row r="32" spans="1:11" ht="24">
      <c r="C32" s="119" t="s">
        <v>287</v>
      </c>
      <c r="H32" s="806" t="s">
        <v>1176</v>
      </c>
    </row>
    <row r="34" spans="1:9">
      <c r="A34" s="113" t="s">
        <v>250</v>
      </c>
      <c r="B34" s="113" t="s">
        <v>158</v>
      </c>
    </row>
    <row r="35" spans="1:9" ht="48">
      <c r="B35" s="120" t="s">
        <v>288</v>
      </c>
    </row>
    <row r="36" spans="1:9" ht="36">
      <c r="B36" s="151" t="s">
        <v>350</v>
      </c>
    </row>
    <row r="38" spans="1:9">
      <c r="A38" s="113" t="s">
        <v>235</v>
      </c>
      <c r="B38" s="113" t="s">
        <v>52</v>
      </c>
    </row>
    <row r="39" spans="1:9" ht="36">
      <c r="B39" s="121" t="s">
        <v>355</v>
      </c>
    </row>
    <row r="41" spans="1:9">
      <c r="A41" s="113" t="s">
        <v>236</v>
      </c>
      <c r="B41" s="113" t="s">
        <v>57</v>
      </c>
      <c r="C41" s="113" t="s">
        <v>54</v>
      </c>
      <c r="D41" s="113" t="s">
        <v>33</v>
      </c>
      <c r="E41" s="113" t="s">
        <v>27</v>
      </c>
      <c r="F41" s="113" t="s">
        <v>59</v>
      </c>
      <c r="G41" s="113" t="s">
        <v>202</v>
      </c>
    </row>
    <row r="42" spans="1:9" ht="48">
      <c r="B42" s="122" t="s">
        <v>289</v>
      </c>
      <c r="C42" s="117" t="s">
        <v>289</v>
      </c>
      <c r="D42" s="118" t="s">
        <v>289</v>
      </c>
      <c r="E42" s="112"/>
      <c r="F42" s="925" t="s">
        <v>1452</v>
      </c>
      <c r="G42" s="949" t="s">
        <v>289</v>
      </c>
    </row>
    <row r="44" spans="1:9">
      <c r="A44" s="113" t="s">
        <v>255</v>
      </c>
      <c r="B44" s="113" t="s">
        <v>45</v>
      </c>
    </row>
    <row r="45" spans="1:9" ht="56">
      <c r="B45" s="162" t="s">
        <v>1177</v>
      </c>
      <c r="C45" s="123"/>
      <c r="D45" s="123"/>
      <c r="E45" s="123"/>
      <c r="F45" s="123"/>
      <c r="G45" s="123"/>
      <c r="H45" s="123"/>
      <c r="I45" s="123"/>
    </row>
    <row r="46" spans="1:9" ht="56">
      <c r="B46" s="124" t="s">
        <v>1179</v>
      </c>
      <c r="C46" s="123"/>
      <c r="D46" s="123"/>
      <c r="E46" s="123"/>
      <c r="F46" s="123"/>
      <c r="G46" s="123"/>
      <c r="H46" s="123"/>
      <c r="I46" s="123"/>
    </row>
    <row r="47" spans="1:9" ht="37">
      <c r="B47" s="125" t="s">
        <v>1180</v>
      </c>
      <c r="C47" s="123"/>
      <c r="D47" s="123"/>
      <c r="E47" s="123"/>
      <c r="F47" s="123"/>
      <c r="G47" s="123"/>
      <c r="H47" s="123"/>
      <c r="I47" s="123"/>
    </row>
    <row r="48" spans="1:9" ht="49">
      <c r="B48" s="257" t="s">
        <v>1187</v>
      </c>
      <c r="C48" s="123"/>
      <c r="D48" s="123"/>
      <c r="E48" s="123"/>
      <c r="F48" s="123"/>
      <c r="G48" s="123"/>
      <c r="H48" s="123"/>
      <c r="I48" s="123"/>
    </row>
    <row r="50" spans="1:13">
      <c r="A50" s="113" t="s">
        <v>237</v>
      </c>
      <c r="B50" s="113" t="s">
        <v>51</v>
      </c>
      <c r="C50" s="113" t="s">
        <v>47</v>
      </c>
      <c r="D50" s="113" t="s">
        <v>37</v>
      </c>
    </row>
    <row r="51" spans="1:13" ht="56">
      <c r="B51" s="162" t="s">
        <v>360</v>
      </c>
      <c r="C51" s="126" t="s">
        <v>356</v>
      </c>
      <c r="D51" s="133" t="s">
        <v>1444</v>
      </c>
      <c r="E51" s="128"/>
      <c r="F51" s="128"/>
      <c r="G51" s="128"/>
      <c r="H51" s="128"/>
      <c r="I51" s="128"/>
      <c r="J51" s="128"/>
      <c r="K51" s="128"/>
      <c r="L51" s="128"/>
      <c r="M51" s="129"/>
    </row>
    <row r="52" spans="1:13" ht="42">
      <c r="C52" s="130" t="s">
        <v>359</v>
      </c>
      <c r="D52" s="133" t="s">
        <v>1194</v>
      </c>
      <c r="E52" s="128"/>
      <c r="F52" s="128"/>
      <c r="G52" s="128"/>
      <c r="H52" s="128"/>
      <c r="I52" s="128"/>
      <c r="J52" s="128"/>
      <c r="K52" s="128"/>
      <c r="L52" s="128"/>
      <c r="M52" s="129"/>
    </row>
    <row r="53" spans="1:13" ht="42">
      <c r="B53" s="132"/>
      <c r="C53" s="132"/>
      <c r="D53" s="133" t="s">
        <v>1199</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37">
      <c r="B58" s="134" t="s">
        <v>291</v>
      </c>
      <c r="C58" s="123"/>
      <c r="D58" s="123"/>
      <c r="E58" s="123"/>
      <c r="F58" s="123"/>
      <c r="G58" s="123"/>
      <c r="H58" s="123"/>
    </row>
    <row r="60" spans="1:13">
      <c r="A60" s="113" t="s">
        <v>239</v>
      </c>
      <c r="B60" s="113" t="s">
        <v>45</v>
      </c>
    </row>
    <row r="61" spans="1:13" ht="49">
      <c r="B61" s="154" t="s">
        <v>1200</v>
      </c>
      <c r="C61" s="152"/>
      <c r="D61" s="152"/>
      <c r="E61" s="152"/>
      <c r="F61" s="152"/>
      <c r="G61" s="152"/>
      <c r="H61" s="152"/>
      <c r="I61" s="152"/>
    </row>
    <row r="62" spans="1:13" ht="70">
      <c r="B62" s="155" t="s">
        <v>1201</v>
      </c>
      <c r="C62" s="152"/>
      <c r="D62" s="152"/>
      <c r="E62" s="152"/>
      <c r="F62" s="152"/>
      <c r="G62" s="152"/>
      <c r="H62" s="152"/>
      <c r="I62" s="152"/>
    </row>
    <row r="63" spans="1:13" ht="90" customHeight="1">
      <c r="B63" s="811" t="s">
        <v>1202</v>
      </c>
      <c r="C63" s="153"/>
      <c r="D63" s="153"/>
      <c r="E63" s="153"/>
      <c r="F63" s="153"/>
      <c r="G63" s="153"/>
      <c r="H63" s="153"/>
      <c r="I63" s="153"/>
    </row>
    <row r="64" spans="1:13" ht="14">
      <c r="C64" s="135"/>
      <c r="D64" s="135"/>
      <c r="E64" s="135"/>
      <c r="F64" s="135"/>
      <c r="G64" s="135"/>
      <c r="H64" s="135"/>
      <c r="I64" s="135"/>
    </row>
    <row r="65" spans="1:9" ht="14">
      <c r="A65" s="113" t="s">
        <v>240</v>
      </c>
      <c r="B65" s="113" t="s">
        <v>45</v>
      </c>
      <c r="C65" s="135" t="s">
        <v>33</v>
      </c>
      <c r="D65" s="135" t="s">
        <v>16</v>
      </c>
      <c r="E65" s="135" t="s">
        <v>160</v>
      </c>
      <c r="F65" s="135" t="s">
        <v>29</v>
      </c>
      <c r="G65" s="135"/>
      <c r="H65" s="135"/>
      <c r="I65" s="135"/>
    </row>
    <row r="66" spans="1:9" ht="72">
      <c r="B66" s="149" t="s">
        <v>292</v>
      </c>
      <c r="C66" s="258" t="s">
        <v>351</v>
      </c>
      <c r="D66" s="800" t="s">
        <v>481</v>
      </c>
      <c r="E66" s="812" t="s">
        <v>1213</v>
      </c>
      <c r="F66" s="809" t="s">
        <v>1343</v>
      </c>
    </row>
    <row r="67" spans="1:9" ht="72">
      <c r="B67" s="156" t="s">
        <v>1204</v>
      </c>
      <c r="C67" s="813" t="s">
        <v>1213</v>
      </c>
      <c r="D67" s="801" t="s">
        <v>482</v>
      </c>
    </row>
    <row r="68" spans="1:9" ht="56">
      <c r="B68" s="150" t="s">
        <v>1205</v>
      </c>
      <c r="D68" s="259" t="s">
        <v>483</v>
      </c>
    </row>
    <row r="69" spans="1:9" ht="70">
      <c r="B69" s="260" t="s">
        <v>1207</v>
      </c>
      <c r="D69" s="261" t="s">
        <v>484</v>
      </c>
    </row>
    <row r="70" spans="1:9" ht="48">
      <c r="B70" s="812" t="s">
        <v>1208</v>
      </c>
      <c r="D70" s="116" t="s">
        <v>485</v>
      </c>
    </row>
    <row r="71" spans="1:9" ht="48">
      <c r="B71" s="812" t="s">
        <v>1209</v>
      </c>
    </row>
    <row r="72" spans="1:9" ht="84">
      <c r="B72" s="812" t="s">
        <v>1210</v>
      </c>
    </row>
    <row r="74" spans="1:9">
      <c r="A74" s="113" t="s">
        <v>1127</v>
      </c>
      <c r="B74" s="910" t="s">
        <v>816</v>
      </c>
    </row>
    <row r="75" spans="1:9" ht="24">
      <c r="B75" s="910" t="s">
        <v>1433</v>
      </c>
    </row>
    <row r="77" spans="1:9">
      <c r="A77" s="89" t="s">
        <v>1225</v>
      </c>
      <c r="B77" s="910" t="s">
        <v>198</v>
      </c>
      <c r="C77" s="955" t="s">
        <v>41</v>
      </c>
    </row>
    <row r="78" spans="1:9" ht="24">
      <c r="B78" s="910" t="s">
        <v>1434</v>
      </c>
      <c r="C78" s="959" t="s">
        <v>1507</v>
      </c>
    </row>
    <row r="79" spans="1:9">
      <c r="B79" s="910" t="s">
        <v>1435</v>
      </c>
    </row>
    <row r="80" spans="1:9">
      <c r="B80" s="910" t="s">
        <v>1436</v>
      </c>
    </row>
    <row r="81" spans="2:2">
      <c r="B81" s="910" t="s">
        <v>1437</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B050"/>
  </sheetPr>
  <dimension ref="A1:H91"/>
  <sheetViews>
    <sheetView topLeftCell="A77" workbookViewId="0">
      <selection activeCell="E86" sqref="E86"/>
    </sheetView>
  </sheetViews>
  <sheetFormatPr baseColWidth="10" defaultColWidth="8.83203125" defaultRowHeight="12" x14ac:dyDescent="0"/>
  <cols>
    <col min="2" max="2" width="71.83203125" customWidth="1"/>
  </cols>
  <sheetData>
    <row r="1" spans="1:8" ht="10.5" customHeight="1">
      <c r="A1" t="s">
        <v>225</v>
      </c>
      <c r="B1" s="108" t="s">
        <v>276</v>
      </c>
      <c r="C1" s="35" t="s">
        <v>1135</v>
      </c>
      <c r="D1" s="35" t="s">
        <v>1136</v>
      </c>
    </row>
    <row r="2" spans="1:8" ht="10.5" customHeight="1">
      <c r="B2" s="108" t="s">
        <v>277</v>
      </c>
      <c r="C2" s="35" t="s">
        <v>468</v>
      </c>
    </row>
    <row r="3" spans="1:8" ht="24">
      <c r="A3" t="s">
        <v>228</v>
      </c>
      <c r="B3" s="145" t="s">
        <v>275</v>
      </c>
      <c r="C3" s="312" t="s">
        <v>488</v>
      </c>
    </row>
    <row r="4" spans="1:8" ht="24">
      <c r="B4" s="157" t="s">
        <v>329</v>
      </c>
      <c r="C4" s="35" t="s">
        <v>1155</v>
      </c>
      <c r="D4" s="35" t="s">
        <v>1156</v>
      </c>
      <c r="E4" s="312" t="s">
        <v>1157</v>
      </c>
      <c r="F4" s="312" t="s">
        <v>1158</v>
      </c>
      <c r="G4" s="312" t="s">
        <v>1135</v>
      </c>
      <c r="H4" s="312" t="s">
        <v>1136</v>
      </c>
    </row>
    <row r="5" spans="1:8" ht="24">
      <c r="B5" s="158" t="s">
        <v>352</v>
      </c>
      <c r="C5" s="35" t="s">
        <v>1155</v>
      </c>
      <c r="D5" s="35" t="s">
        <v>1156</v>
      </c>
      <c r="E5" s="312" t="s">
        <v>1157</v>
      </c>
      <c r="F5" s="312" t="s">
        <v>1158</v>
      </c>
      <c r="G5" s="312" t="s">
        <v>1135</v>
      </c>
      <c r="H5" s="312" t="s">
        <v>1136</v>
      </c>
    </row>
    <row r="6" spans="1:8" ht="24">
      <c r="B6" s="794" t="s">
        <v>328</v>
      </c>
      <c r="C6" s="35" t="s">
        <v>1155</v>
      </c>
      <c r="D6" s="35" t="s">
        <v>1156</v>
      </c>
      <c r="E6" s="312" t="s">
        <v>1157</v>
      </c>
      <c r="F6" s="312" t="s">
        <v>1158</v>
      </c>
      <c r="G6" s="312" t="s">
        <v>1135</v>
      </c>
      <c r="H6" s="312" t="s">
        <v>1136</v>
      </c>
    </row>
    <row r="7" spans="1:8" ht="24">
      <c r="B7" s="795" t="s">
        <v>326</v>
      </c>
      <c r="C7" s="35" t="s">
        <v>1155</v>
      </c>
      <c r="D7" s="35" t="s">
        <v>1156</v>
      </c>
      <c r="E7" s="312" t="s">
        <v>1157</v>
      </c>
      <c r="F7" s="312" t="s">
        <v>1158</v>
      </c>
      <c r="G7" s="312" t="s">
        <v>1135</v>
      </c>
      <c r="H7" s="312" t="s">
        <v>1136</v>
      </c>
    </row>
    <row r="8" spans="1:8" ht="24">
      <c r="B8" s="795" t="s">
        <v>327</v>
      </c>
      <c r="C8" s="35" t="s">
        <v>1155</v>
      </c>
      <c r="D8" s="35" t="s">
        <v>1156</v>
      </c>
      <c r="E8" s="312" t="s">
        <v>1157</v>
      </c>
      <c r="F8" s="312" t="s">
        <v>1158</v>
      </c>
      <c r="G8" s="312" t="s">
        <v>1135</v>
      </c>
      <c r="H8" s="312" t="s">
        <v>1136</v>
      </c>
    </row>
    <row r="9" spans="1:8" ht="24">
      <c r="B9" s="795" t="s">
        <v>1503</v>
      </c>
      <c r="C9" s="35" t="s">
        <v>1155</v>
      </c>
      <c r="D9" s="35" t="s">
        <v>1156</v>
      </c>
      <c r="E9" s="312" t="s">
        <v>1157</v>
      </c>
      <c r="F9" s="312" t="s">
        <v>1158</v>
      </c>
      <c r="G9" s="312" t="s">
        <v>1135</v>
      </c>
      <c r="H9" s="312" t="s">
        <v>1136</v>
      </c>
    </row>
    <row r="10" spans="1:8">
      <c r="A10" t="s">
        <v>229</v>
      </c>
      <c r="B10" s="159" t="s">
        <v>353</v>
      </c>
      <c r="C10" s="35" t="s">
        <v>1155</v>
      </c>
      <c r="D10" s="35" t="s">
        <v>1156</v>
      </c>
      <c r="E10" s="312" t="s">
        <v>1157</v>
      </c>
      <c r="F10" s="312" t="s">
        <v>1158</v>
      </c>
      <c r="G10" s="312" t="s">
        <v>1135</v>
      </c>
      <c r="H10" s="312" t="s">
        <v>1136</v>
      </c>
    </row>
    <row r="11" spans="1:8" ht="14">
      <c r="B11" s="110" t="s">
        <v>354</v>
      </c>
      <c r="C11" s="35" t="s">
        <v>1155</v>
      </c>
      <c r="D11" s="35" t="s">
        <v>1156</v>
      </c>
      <c r="E11" s="312" t="s">
        <v>1157</v>
      </c>
      <c r="F11" s="312" t="s">
        <v>1158</v>
      </c>
      <c r="G11" s="312" t="s">
        <v>1135</v>
      </c>
      <c r="H11" s="312" t="s">
        <v>1136</v>
      </c>
    </row>
    <row r="12" spans="1:8" ht="14">
      <c r="B12" s="110" t="s">
        <v>1445</v>
      </c>
      <c r="C12" s="35" t="s">
        <v>1155</v>
      </c>
      <c r="D12" s="35" t="s">
        <v>1156</v>
      </c>
      <c r="E12" s="312" t="s">
        <v>1157</v>
      </c>
      <c r="F12" s="312" t="s">
        <v>1158</v>
      </c>
      <c r="G12" s="312" t="s">
        <v>1135</v>
      </c>
      <c r="H12" s="312" t="s">
        <v>1136</v>
      </c>
    </row>
    <row r="13" spans="1:8" ht="28">
      <c r="B13" s="110" t="s">
        <v>1446</v>
      </c>
      <c r="C13" s="35" t="s">
        <v>1156</v>
      </c>
      <c r="D13" s="312" t="s">
        <v>1158</v>
      </c>
      <c r="E13" s="312"/>
      <c r="F13" s="312"/>
      <c r="G13" s="312"/>
      <c r="H13" s="312"/>
    </row>
    <row r="14" spans="1:8" ht="14">
      <c r="B14" s="110" t="s">
        <v>1447</v>
      </c>
      <c r="C14" s="35" t="s">
        <v>1451</v>
      </c>
      <c r="D14" s="35"/>
      <c r="E14" s="312"/>
      <c r="F14" s="312"/>
      <c r="G14" s="312"/>
      <c r="H14" s="312"/>
    </row>
    <row r="15" spans="1:8" ht="28">
      <c r="B15" s="110" t="s">
        <v>1448</v>
      </c>
      <c r="C15" s="35" t="s">
        <v>1155</v>
      </c>
      <c r="D15" s="35" t="s">
        <v>1156</v>
      </c>
      <c r="E15" s="312" t="s">
        <v>1157</v>
      </c>
      <c r="F15" s="312" t="s">
        <v>1158</v>
      </c>
      <c r="G15" s="312" t="s">
        <v>1135</v>
      </c>
      <c r="H15" s="312" t="s">
        <v>1136</v>
      </c>
    </row>
    <row r="16" spans="1:8" ht="14">
      <c r="B16" s="110" t="s">
        <v>1449</v>
      </c>
      <c r="C16" s="35" t="s">
        <v>1155</v>
      </c>
      <c r="D16" s="35" t="s">
        <v>1156</v>
      </c>
      <c r="E16" s="312" t="s">
        <v>1157</v>
      </c>
      <c r="F16" s="312" t="s">
        <v>1158</v>
      </c>
      <c r="G16" s="312" t="s">
        <v>1135</v>
      </c>
      <c r="H16" s="312" t="s">
        <v>1136</v>
      </c>
    </row>
    <row r="17" spans="1:8" ht="28">
      <c r="B17" s="110" t="s">
        <v>1450</v>
      </c>
      <c r="C17" s="35" t="s">
        <v>1155</v>
      </c>
      <c r="D17" s="35" t="s">
        <v>1156</v>
      </c>
      <c r="E17" s="312" t="s">
        <v>1157</v>
      </c>
      <c r="F17" s="312" t="s">
        <v>1158</v>
      </c>
      <c r="G17" s="312"/>
      <c r="H17" s="312"/>
    </row>
    <row r="18" spans="1:8" ht="14">
      <c r="B18" s="111" t="s">
        <v>348</v>
      </c>
      <c r="C18" s="35" t="s">
        <v>1155</v>
      </c>
      <c r="D18" s="35" t="s">
        <v>1156</v>
      </c>
      <c r="E18" s="312" t="s">
        <v>1157</v>
      </c>
      <c r="F18" s="312" t="s">
        <v>1158</v>
      </c>
      <c r="G18" s="312"/>
      <c r="H18" s="312"/>
    </row>
    <row r="19" spans="1:8" ht="14">
      <c r="B19" s="111" t="s">
        <v>347</v>
      </c>
      <c r="C19" s="35" t="s">
        <v>1155</v>
      </c>
      <c r="D19" s="35" t="s">
        <v>1156</v>
      </c>
      <c r="E19" s="312" t="s">
        <v>1157</v>
      </c>
      <c r="F19" s="312" t="s">
        <v>1158</v>
      </c>
      <c r="G19" s="312" t="s">
        <v>1135</v>
      </c>
      <c r="H19" s="312" t="s">
        <v>1136</v>
      </c>
    </row>
    <row r="20" spans="1:8" ht="14">
      <c r="B20" s="111" t="s">
        <v>1159</v>
      </c>
      <c r="C20" s="35" t="s">
        <v>1155</v>
      </c>
      <c r="D20" s="35" t="s">
        <v>1156</v>
      </c>
      <c r="E20" s="312" t="s">
        <v>1157</v>
      </c>
      <c r="F20" s="312" t="s">
        <v>1158</v>
      </c>
    </row>
    <row r="21" spans="1:8" ht="14">
      <c r="B21" s="111" t="s">
        <v>1160</v>
      </c>
      <c r="C21" s="35" t="s">
        <v>1161</v>
      </c>
    </row>
    <row r="22" spans="1:8" ht="28">
      <c r="B22" s="111" t="s">
        <v>1439</v>
      </c>
      <c r="C22" s="35" t="s">
        <v>1155</v>
      </c>
      <c r="D22" s="35" t="s">
        <v>1156</v>
      </c>
    </row>
    <row r="23" spans="1:8" ht="28">
      <c r="B23" s="111" t="s">
        <v>1440</v>
      </c>
      <c r="C23" s="35" t="s">
        <v>1155</v>
      </c>
      <c r="D23" s="35" t="s">
        <v>1156</v>
      </c>
    </row>
    <row r="24" spans="1:8" ht="14">
      <c r="A24" t="s">
        <v>230</v>
      </c>
      <c r="B24" s="160" t="s">
        <v>279</v>
      </c>
      <c r="C24" t="s">
        <v>489</v>
      </c>
    </row>
    <row r="25" spans="1:8" ht="14">
      <c r="B25" s="161" t="s">
        <v>278</v>
      </c>
      <c r="C25" t="s">
        <v>490</v>
      </c>
    </row>
    <row r="26" spans="1:8" ht="14">
      <c r="B26" s="161" t="s">
        <v>339</v>
      </c>
      <c r="C26" s="35" t="s">
        <v>1155</v>
      </c>
      <c r="D26" s="35" t="s">
        <v>1156</v>
      </c>
      <c r="E26" s="312" t="s">
        <v>1157</v>
      </c>
      <c r="F26" s="312" t="s">
        <v>1158</v>
      </c>
      <c r="G26" s="312" t="s">
        <v>1135</v>
      </c>
      <c r="H26" s="312" t="s">
        <v>1136</v>
      </c>
    </row>
    <row r="27" spans="1:8" ht="28">
      <c r="B27" s="161" t="s">
        <v>1513</v>
      </c>
      <c r="C27" s="35" t="s">
        <v>1155</v>
      </c>
      <c r="D27" s="35" t="s">
        <v>1156</v>
      </c>
      <c r="E27" s="312" t="s">
        <v>1157</v>
      </c>
      <c r="F27" s="312" t="s">
        <v>1158</v>
      </c>
      <c r="G27" s="312" t="s">
        <v>1135</v>
      </c>
      <c r="H27" s="312" t="s">
        <v>1136</v>
      </c>
    </row>
    <row r="28" spans="1:8" ht="28">
      <c r="B28" s="161" t="s">
        <v>1514</v>
      </c>
      <c r="C28" s="35" t="s">
        <v>1155</v>
      </c>
      <c r="D28" s="35" t="s">
        <v>1156</v>
      </c>
      <c r="E28" s="312" t="s">
        <v>1157</v>
      </c>
      <c r="F28" s="312" t="s">
        <v>1158</v>
      </c>
      <c r="G28" s="312" t="s">
        <v>1135</v>
      </c>
      <c r="H28" s="312" t="s">
        <v>1136</v>
      </c>
    </row>
    <row r="29" spans="1:8">
      <c r="A29" t="s">
        <v>249</v>
      </c>
      <c r="B29" s="796" t="s">
        <v>281</v>
      </c>
      <c r="C29" s="35" t="s">
        <v>1155</v>
      </c>
      <c r="D29" s="35" t="s">
        <v>1156</v>
      </c>
      <c r="E29" s="312" t="s">
        <v>1157</v>
      </c>
      <c r="F29" s="312" t="s">
        <v>1158</v>
      </c>
      <c r="G29" s="312" t="s">
        <v>1135</v>
      </c>
      <c r="H29" s="312" t="s">
        <v>1136</v>
      </c>
    </row>
    <row r="30" spans="1:8">
      <c r="B30" s="797" t="s">
        <v>1162</v>
      </c>
      <c r="C30" s="35" t="s">
        <v>1155</v>
      </c>
      <c r="D30" s="35" t="s">
        <v>1156</v>
      </c>
      <c r="E30" s="312" t="s">
        <v>1157</v>
      </c>
      <c r="F30" s="312" t="s">
        <v>1158</v>
      </c>
      <c r="G30" s="312" t="s">
        <v>1135</v>
      </c>
      <c r="H30" s="312" t="s">
        <v>1136</v>
      </c>
    </row>
    <row r="31" spans="1:8" ht="24">
      <c r="A31" t="s">
        <v>233</v>
      </c>
      <c r="B31" s="114" t="s">
        <v>282</v>
      </c>
      <c r="C31" t="s">
        <v>477</v>
      </c>
    </row>
    <row r="32" spans="1:8">
      <c r="B32" s="115" t="s">
        <v>283</v>
      </c>
      <c r="C32" t="s">
        <v>491</v>
      </c>
    </row>
    <row r="33" spans="2:8">
      <c r="B33" s="116" t="s">
        <v>284</v>
      </c>
      <c r="C33" s="35" t="s">
        <v>1155</v>
      </c>
      <c r="D33" s="35" t="s">
        <v>1156</v>
      </c>
      <c r="E33" s="312" t="s">
        <v>1157</v>
      </c>
      <c r="F33" s="312" t="s">
        <v>1158</v>
      </c>
      <c r="G33" s="312" t="s">
        <v>1135</v>
      </c>
      <c r="H33" s="312" t="s">
        <v>1136</v>
      </c>
    </row>
    <row r="34" spans="2:8" ht="24">
      <c r="B34" s="117" t="s">
        <v>285</v>
      </c>
      <c r="C34" s="35" t="s">
        <v>1163</v>
      </c>
      <c r="D34" s="35" t="s">
        <v>1164</v>
      </c>
      <c r="E34" s="312" t="s">
        <v>1165</v>
      </c>
      <c r="F34" s="312" t="s">
        <v>1166</v>
      </c>
      <c r="G34" s="312" t="s">
        <v>1167</v>
      </c>
      <c r="H34" s="312" t="s">
        <v>1168</v>
      </c>
    </row>
    <row r="35" spans="2:8">
      <c r="B35" s="118" t="s">
        <v>286</v>
      </c>
      <c r="C35" t="s">
        <v>492</v>
      </c>
    </row>
    <row r="36" spans="2:8">
      <c r="B36" s="119" t="s">
        <v>287</v>
      </c>
      <c r="C36" t="s">
        <v>493</v>
      </c>
    </row>
    <row r="37" spans="2:8">
      <c r="B37" s="151" t="s">
        <v>349</v>
      </c>
      <c r="C37" s="35" t="s">
        <v>1155</v>
      </c>
      <c r="D37" s="35" t="s">
        <v>1156</v>
      </c>
      <c r="E37" s="312" t="s">
        <v>1157</v>
      </c>
      <c r="F37" s="312" t="s">
        <v>1158</v>
      </c>
    </row>
    <row r="38" spans="2:8">
      <c r="B38" s="151" t="s">
        <v>1169</v>
      </c>
      <c r="C38" s="35" t="s">
        <v>1155</v>
      </c>
      <c r="D38" s="35" t="s">
        <v>1156</v>
      </c>
      <c r="E38" s="312" t="s">
        <v>1157</v>
      </c>
      <c r="F38" s="312" t="s">
        <v>1158</v>
      </c>
      <c r="G38" s="312"/>
      <c r="H38" s="312"/>
    </row>
    <row r="39" spans="2:8" ht="24">
      <c r="B39" s="151" t="s">
        <v>341</v>
      </c>
      <c r="C39" s="35" t="s">
        <v>1155</v>
      </c>
      <c r="D39" s="35" t="s">
        <v>1156</v>
      </c>
      <c r="E39" s="312" t="s">
        <v>1157</v>
      </c>
      <c r="F39" s="312" t="s">
        <v>1158</v>
      </c>
      <c r="G39" s="312" t="s">
        <v>1135</v>
      </c>
      <c r="H39" s="312" t="s">
        <v>1136</v>
      </c>
    </row>
    <row r="40" spans="2:8">
      <c r="B40" s="151" t="s">
        <v>1170</v>
      </c>
      <c r="C40" s="35" t="s">
        <v>1155</v>
      </c>
      <c r="D40" s="35" t="s">
        <v>1156</v>
      </c>
      <c r="E40" s="312" t="s">
        <v>1157</v>
      </c>
      <c r="F40" s="312" t="s">
        <v>1158</v>
      </c>
      <c r="G40" s="312" t="s">
        <v>1135</v>
      </c>
      <c r="H40" s="312" t="s">
        <v>1136</v>
      </c>
    </row>
    <row r="41" spans="2:8">
      <c r="B41" s="151" t="s">
        <v>1171</v>
      </c>
      <c r="C41" s="35" t="s">
        <v>1155</v>
      </c>
      <c r="D41" s="35" t="s">
        <v>1156</v>
      </c>
      <c r="E41" s="312" t="s">
        <v>1157</v>
      </c>
      <c r="F41" s="312" t="s">
        <v>1158</v>
      </c>
      <c r="G41" s="312" t="s">
        <v>1135</v>
      </c>
      <c r="H41" s="312" t="s">
        <v>1136</v>
      </c>
    </row>
    <row r="42" spans="2:8">
      <c r="B42" s="151" t="s">
        <v>1172</v>
      </c>
      <c r="C42" s="35" t="s">
        <v>1155</v>
      </c>
      <c r="D42" s="35" t="s">
        <v>1156</v>
      </c>
      <c r="E42" s="312" t="s">
        <v>1157</v>
      </c>
      <c r="F42" s="312" t="s">
        <v>1158</v>
      </c>
      <c r="G42" s="312" t="s">
        <v>1135</v>
      </c>
      <c r="H42" s="312" t="s">
        <v>1136</v>
      </c>
    </row>
    <row r="43" spans="2:8">
      <c r="B43" s="151" t="s">
        <v>1173</v>
      </c>
      <c r="C43" s="35" t="s">
        <v>1155</v>
      </c>
      <c r="D43" s="35" t="s">
        <v>1156</v>
      </c>
      <c r="E43" s="312" t="s">
        <v>1157</v>
      </c>
      <c r="F43" s="312" t="s">
        <v>1158</v>
      </c>
      <c r="G43" s="312" t="s">
        <v>1135</v>
      </c>
      <c r="H43" s="312" t="s">
        <v>1136</v>
      </c>
    </row>
    <row r="44" spans="2:8">
      <c r="B44" s="151" t="s">
        <v>1174</v>
      </c>
      <c r="C44" t="s">
        <v>1175</v>
      </c>
    </row>
    <row r="45" spans="2:8">
      <c r="B45" s="151" t="s">
        <v>1176</v>
      </c>
      <c r="C45" t="s">
        <v>475</v>
      </c>
    </row>
    <row r="46" spans="2:8">
      <c r="B46" s="812" t="s">
        <v>1441</v>
      </c>
      <c r="C46" s="35" t="s">
        <v>1506</v>
      </c>
      <c r="D46" s="35"/>
      <c r="E46" s="312"/>
      <c r="F46" s="312"/>
      <c r="G46" s="312"/>
      <c r="H46" s="312"/>
    </row>
    <row r="47" spans="2:8">
      <c r="B47" s="812" t="s">
        <v>1442</v>
      </c>
      <c r="C47" s="35" t="s">
        <v>1155</v>
      </c>
      <c r="D47" s="35" t="s">
        <v>1156</v>
      </c>
      <c r="E47" s="312" t="s">
        <v>1157</v>
      </c>
      <c r="F47" s="312" t="s">
        <v>1158</v>
      </c>
      <c r="G47" s="312"/>
      <c r="H47" s="312"/>
    </row>
    <row r="48" spans="2:8">
      <c r="B48" s="812" t="s">
        <v>1443</v>
      </c>
      <c r="C48" s="35" t="s">
        <v>1155</v>
      </c>
      <c r="D48" s="35" t="s">
        <v>1156</v>
      </c>
      <c r="E48" s="312" t="s">
        <v>1157</v>
      </c>
      <c r="F48" s="312" t="s">
        <v>1158</v>
      </c>
      <c r="G48" s="312" t="s">
        <v>1135</v>
      </c>
      <c r="H48" s="312" t="s">
        <v>1136</v>
      </c>
    </row>
    <row r="49" spans="1:8">
      <c r="B49" s="812" t="s">
        <v>1504</v>
      </c>
      <c r="C49" s="35" t="s">
        <v>1155</v>
      </c>
      <c r="D49" s="35" t="s">
        <v>1156</v>
      </c>
      <c r="E49" s="312" t="s">
        <v>1157</v>
      </c>
      <c r="F49" s="312" t="s">
        <v>1158</v>
      </c>
      <c r="G49" s="312"/>
      <c r="H49" s="312"/>
    </row>
    <row r="50" spans="1:8" ht="24">
      <c r="A50" t="s">
        <v>250</v>
      </c>
      <c r="B50" s="120" t="s">
        <v>288</v>
      </c>
      <c r="C50" s="35" t="s">
        <v>1155</v>
      </c>
      <c r="D50" s="35" t="s">
        <v>1156</v>
      </c>
      <c r="E50" s="312" t="s">
        <v>1157</v>
      </c>
      <c r="F50" s="312" t="s">
        <v>1158</v>
      </c>
    </row>
    <row r="51" spans="1:8" ht="24">
      <c r="B51" s="151" t="s">
        <v>350</v>
      </c>
      <c r="C51" s="35" t="s">
        <v>1155</v>
      </c>
      <c r="D51" s="35" t="s">
        <v>1156</v>
      </c>
      <c r="E51" s="312" t="s">
        <v>1157</v>
      </c>
      <c r="F51" s="312" t="s">
        <v>1158</v>
      </c>
    </row>
    <row r="52" spans="1:8">
      <c r="A52" t="s">
        <v>235</v>
      </c>
      <c r="B52" s="121" t="s">
        <v>355</v>
      </c>
      <c r="C52" t="s">
        <v>480</v>
      </c>
    </row>
    <row r="53" spans="1:8">
      <c r="A53" t="s">
        <v>236</v>
      </c>
      <c r="B53" s="122" t="s">
        <v>289</v>
      </c>
      <c r="C53" t="s">
        <v>479</v>
      </c>
    </row>
    <row r="54" spans="1:8">
      <c r="B54" s="122" t="s">
        <v>1452</v>
      </c>
      <c r="C54" t="s">
        <v>479</v>
      </c>
    </row>
    <row r="55" spans="1:8" ht="28">
      <c r="A55" t="s">
        <v>255</v>
      </c>
      <c r="B55" s="162" t="s">
        <v>1177</v>
      </c>
      <c r="C55" t="s">
        <v>499</v>
      </c>
      <c r="D55" t="s">
        <v>1178</v>
      </c>
    </row>
    <row r="56" spans="1:8" ht="28">
      <c r="B56" s="124" t="s">
        <v>1179</v>
      </c>
      <c r="C56" t="s">
        <v>497</v>
      </c>
      <c r="D56" t="s">
        <v>499</v>
      </c>
    </row>
    <row r="57" spans="1:8" ht="28">
      <c r="B57" s="313" t="s">
        <v>1180</v>
      </c>
      <c r="C57" t="s">
        <v>1181</v>
      </c>
      <c r="D57" t="s">
        <v>1182</v>
      </c>
      <c r="E57" t="s">
        <v>1183</v>
      </c>
      <c r="F57" t="s">
        <v>1184</v>
      </c>
      <c r="G57" t="s">
        <v>1185</v>
      </c>
      <c r="H57" t="s">
        <v>1186</v>
      </c>
    </row>
    <row r="58" spans="1:8" ht="28">
      <c r="B58" s="314" t="s">
        <v>1187</v>
      </c>
      <c r="C58" t="s">
        <v>1188</v>
      </c>
      <c r="D58" t="s">
        <v>1189</v>
      </c>
      <c r="E58" t="s">
        <v>1190</v>
      </c>
      <c r="F58" t="s">
        <v>1191</v>
      </c>
      <c r="G58" t="s">
        <v>1192</v>
      </c>
      <c r="H58" t="s">
        <v>1193</v>
      </c>
    </row>
    <row r="59" spans="1:8" ht="28">
      <c r="A59" t="s">
        <v>237</v>
      </c>
      <c r="B59" s="162" t="s">
        <v>360</v>
      </c>
      <c r="C59" t="s">
        <v>477</v>
      </c>
    </row>
    <row r="60" spans="1:8" ht="14">
      <c r="B60" s="126" t="s">
        <v>356</v>
      </c>
      <c r="C60" s="35" t="s">
        <v>1155</v>
      </c>
      <c r="D60" s="35" t="s">
        <v>1156</v>
      </c>
      <c r="E60" s="312" t="s">
        <v>1157</v>
      </c>
      <c r="F60" s="312" t="s">
        <v>1158</v>
      </c>
      <c r="G60" s="312" t="s">
        <v>1135</v>
      </c>
      <c r="H60" s="312" t="s">
        <v>1136</v>
      </c>
    </row>
    <row r="61" spans="1:8" ht="14">
      <c r="B61" s="130" t="s">
        <v>359</v>
      </c>
      <c r="C61" s="35" t="s">
        <v>1155</v>
      </c>
      <c r="D61" s="35" t="s">
        <v>1156</v>
      </c>
      <c r="E61" s="312" t="s">
        <v>1157</v>
      </c>
      <c r="F61" s="312" t="s">
        <v>1158</v>
      </c>
      <c r="G61" s="312" t="s">
        <v>1135</v>
      </c>
      <c r="H61" s="312" t="s">
        <v>1136</v>
      </c>
    </row>
    <row r="62" spans="1:8" ht="28">
      <c r="B62" s="127" t="s">
        <v>358</v>
      </c>
      <c r="C62" s="35" t="s">
        <v>1155</v>
      </c>
      <c r="D62" s="35" t="s">
        <v>1156</v>
      </c>
      <c r="E62" s="312" t="s">
        <v>1157</v>
      </c>
      <c r="F62" s="312" t="s">
        <v>1158</v>
      </c>
    </row>
    <row r="63" spans="1:8" ht="14">
      <c r="B63" s="131" t="s">
        <v>357</v>
      </c>
      <c r="C63" s="35" t="s">
        <v>1155</v>
      </c>
      <c r="D63" s="35" t="s">
        <v>1156</v>
      </c>
      <c r="E63" s="312" t="s">
        <v>1157</v>
      </c>
      <c r="F63" s="312" t="s">
        <v>1158</v>
      </c>
    </row>
    <row r="64" spans="1:8" ht="14">
      <c r="B64" s="133" t="s">
        <v>290</v>
      </c>
      <c r="C64" t="s">
        <v>496</v>
      </c>
    </row>
    <row r="65" spans="1:8" ht="14">
      <c r="B65" s="133" t="s">
        <v>1444</v>
      </c>
      <c r="C65" s="35" t="s">
        <v>1155</v>
      </c>
      <c r="D65" s="35" t="s">
        <v>1156</v>
      </c>
      <c r="E65" s="312" t="s">
        <v>1157</v>
      </c>
      <c r="F65" s="312" t="s">
        <v>1158</v>
      </c>
      <c r="G65" s="312" t="s">
        <v>1135</v>
      </c>
      <c r="H65" s="312" t="s">
        <v>1136</v>
      </c>
    </row>
    <row r="66" spans="1:8" ht="14">
      <c r="B66" s="133" t="s">
        <v>1194</v>
      </c>
      <c r="C66" t="s">
        <v>1195</v>
      </c>
      <c r="D66" t="s">
        <v>1196</v>
      </c>
      <c r="E66" t="s">
        <v>1197</v>
      </c>
      <c r="F66" t="s">
        <v>1198</v>
      </c>
    </row>
    <row r="67" spans="1:8" ht="14">
      <c r="B67" s="133" t="s">
        <v>1199</v>
      </c>
      <c r="C67" t="s">
        <v>1195</v>
      </c>
      <c r="D67" t="s">
        <v>1196</v>
      </c>
      <c r="E67" t="s">
        <v>1197</v>
      </c>
      <c r="F67" t="s">
        <v>1198</v>
      </c>
    </row>
    <row r="68" spans="1:8" ht="28">
      <c r="A68" t="s">
        <v>238</v>
      </c>
      <c r="B68" s="162" t="s">
        <v>291</v>
      </c>
      <c r="C68" t="s">
        <v>480</v>
      </c>
    </row>
    <row r="69" spans="1:8" ht="28">
      <c r="A69" t="s">
        <v>239</v>
      </c>
      <c r="B69" s="146" t="s">
        <v>1200</v>
      </c>
      <c r="C69" t="s">
        <v>317</v>
      </c>
    </row>
    <row r="70" spans="1:8" ht="28">
      <c r="B70" s="155" t="s">
        <v>1201</v>
      </c>
      <c r="C70" t="s">
        <v>1188</v>
      </c>
      <c r="D70" t="s">
        <v>1189</v>
      </c>
      <c r="E70" t="s">
        <v>1190</v>
      </c>
      <c r="F70" t="s">
        <v>1191</v>
      </c>
      <c r="G70" t="s">
        <v>1192</v>
      </c>
      <c r="H70" t="s">
        <v>1193</v>
      </c>
    </row>
    <row r="71" spans="1:8" ht="28">
      <c r="B71" s="798" t="s">
        <v>1202</v>
      </c>
      <c r="C71" t="s">
        <v>1181</v>
      </c>
      <c r="D71" t="s">
        <v>1182</v>
      </c>
      <c r="E71" t="s">
        <v>1183</v>
      </c>
      <c r="F71" t="s">
        <v>1184</v>
      </c>
      <c r="G71" t="s">
        <v>1185</v>
      </c>
      <c r="H71" t="s">
        <v>1186</v>
      </c>
    </row>
    <row r="72" spans="1:8" ht="36">
      <c r="A72" t="s">
        <v>240</v>
      </c>
      <c r="B72" s="149" t="s">
        <v>292</v>
      </c>
      <c r="C72" s="35" t="s">
        <v>1203</v>
      </c>
    </row>
    <row r="73" spans="1:8">
      <c r="B73" s="156" t="s">
        <v>1204</v>
      </c>
      <c r="C73" t="s">
        <v>1181</v>
      </c>
      <c r="D73" t="s">
        <v>1182</v>
      </c>
      <c r="E73" t="s">
        <v>1183</v>
      </c>
      <c r="F73" t="s">
        <v>1184</v>
      </c>
      <c r="G73" t="s">
        <v>1185</v>
      </c>
      <c r="H73" t="s">
        <v>1186</v>
      </c>
    </row>
    <row r="74" spans="1:8" ht="24">
      <c r="B74" s="150" t="s">
        <v>1205</v>
      </c>
      <c r="C74" s="35" t="s">
        <v>1206</v>
      </c>
    </row>
    <row r="75" spans="1:8" ht="24">
      <c r="B75" s="799" t="s">
        <v>1207</v>
      </c>
      <c r="C75" s="35" t="s">
        <v>477</v>
      </c>
    </row>
    <row r="76" spans="1:8" ht="24">
      <c r="B76" s="315" t="s">
        <v>1208</v>
      </c>
      <c r="C76" s="312" t="s">
        <v>1344</v>
      </c>
      <c r="D76" s="312" t="s">
        <v>1345</v>
      </c>
      <c r="E76" s="312" t="s">
        <v>1346</v>
      </c>
      <c r="F76" s="312" t="s">
        <v>1347</v>
      </c>
      <c r="G76" s="312"/>
      <c r="H76" s="312"/>
    </row>
    <row r="77" spans="1:8" ht="24">
      <c r="B77" s="800" t="s">
        <v>1209</v>
      </c>
      <c r="C77" t="s">
        <v>1188</v>
      </c>
      <c r="D77" t="s">
        <v>1189</v>
      </c>
      <c r="E77" t="s">
        <v>1190</v>
      </c>
      <c r="F77" t="s">
        <v>1191</v>
      </c>
      <c r="G77" t="s">
        <v>1192</v>
      </c>
      <c r="H77" t="s">
        <v>1193</v>
      </c>
    </row>
    <row r="78" spans="1:8" ht="36">
      <c r="B78" s="801" t="s">
        <v>1210</v>
      </c>
      <c r="C78" s="35" t="s">
        <v>497</v>
      </c>
      <c r="D78" s="35" t="s">
        <v>1211</v>
      </c>
      <c r="E78" s="312" t="s">
        <v>1132</v>
      </c>
      <c r="F78" s="312" t="s">
        <v>498</v>
      </c>
      <c r="G78" s="312" t="s">
        <v>499</v>
      </c>
    </row>
    <row r="79" spans="1:8" ht="24">
      <c r="B79" s="802" t="s">
        <v>351</v>
      </c>
      <c r="C79" s="35" t="s">
        <v>1155</v>
      </c>
      <c r="D79" s="35" t="s">
        <v>1156</v>
      </c>
      <c r="E79" s="312" t="s">
        <v>1157</v>
      </c>
      <c r="F79" s="312" t="s">
        <v>1158</v>
      </c>
      <c r="G79" s="312" t="s">
        <v>1135</v>
      </c>
      <c r="H79" s="312" t="s">
        <v>1136</v>
      </c>
    </row>
    <row r="80" spans="1:8" ht="28">
      <c r="B80" s="261" t="s">
        <v>481</v>
      </c>
      <c r="C80" s="312" t="s">
        <v>500</v>
      </c>
    </row>
    <row r="81" spans="1:8" ht="24">
      <c r="B81" s="116" t="s">
        <v>482</v>
      </c>
      <c r="C81" s="35" t="s">
        <v>1155</v>
      </c>
      <c r="D81" s="35" t="s">
        <v>1156</v>
      </c>
      <c r="E81" s="312" t="s">
        <v>1157</v>
      </c>
      <c r="F81" s="312" t="s">
        <v>1158</v>
      </c>
      <c r="G81" s="312" t="s">
        <v>1135</v>
      </c>
      <c r="H81" s="312" t="s">
        <v>1136</v>
      </c>
    </row>
    <row r="82" spans="1:8" ht="24">
      <c r="B82" s="803" t="s">
        <v>483</v>
      </c>
      <c r="C82" s="35" t="s">
        <v>1212</v>
      </c>
    </row>
    <row r="83" spans="1:8" ht="24">
      <c r="B83" s="803" t="s">
        <v>484</v>
      </c>
      <c r="C83" s="35" t="s">
        <v>1156</v>
      </c>
      <c r="D83" s="312" t="s">
        <v>1158</v>
      </c>
      <c r="E83" s="312" t="s">
        <v>1136</v>
      </c>
    </row>
    <row r="84" spans="1:8" ht="24">
      <c r="B84" s="803" t="s">
        <v>485</v>
      </c>
      <c r="C84" s="312" t="s">
        <v>468</v>
      </c>
    </row>
    <row r="85" spans="1:8" ht="24">
      <c r="B85" s="316" t="s">
        <v>1213</v>
      </c>
      <c r="C85" s="35" t="s">
        <v>1155</v>
      </c>
      <c r="D85" s="35" t="s">
        <v>1156</v>
      </c>
      <c r="E85" s="312" t="s">
        <v>1157</v>
      </c>
      <c r="F85" s="312" t="s">
        <v>1158</v>
      </c>
      <c r="G85" s="312" t="s">
        <v>1135</v>
      </c>
      <c r="H85" s="312" t="s">
        <v>1136</v>
      </c>
    </row>
    <row r="86" spans="1:8" ht="36">
      <c r="A86" t="s">
        <v>1127</v>
      </c>
      <c r="B86" t="s">
        <v>1433</v>
      </c>
      <c r="C86" s="792" t="s">
        <v>1130</v>
      </c>
      <c r="D86" s="41" t="s">
        <v>1082</v>
      </c>
      <c r="E86" s="41" t="s">
        <v>468</v>
      </c>
      <c r="F86" s="41"/>
      <c r="G86" s="41"/>
      <c r="H86" s="781"/>
    </row>
    <row r="87" spans="1:8">
      <c r="A87" t="s">
        <v>1225</v>
      </c>
      <c r="B87" s="910" t="s">
        <v>1434</v>
      </c>
      <c r="C87" s="35" t="s">
        <v>1156</v>
      </c>
      <c r="D87" s="312" t="s">
        <v>1158</v>
      </c>
      <c r="E87" s="312"/>
    </row>
    <row r="88" spans="1:8">
      <c r="B88" s="910" t="s">
        <v>1435</v>
      </c>
      <c r="C88" s="35" t="s">
        <v>1155</v>
      </c>
      <c r="D88" s="312" t="s">
        <v>1157</v>
      </c>
      <c r="F88" s="312"/>
    </row>
    <row r="89" spans="1:8">
      <c r="B89" s="910" t="s">
        <v>1436</v>
      </c>
      <c r="C89" s="312" t="s">
        <v>1135</v>
      </c>
      <c r="D89" s="312" t="s">
        <v>1136</v>
      </c>
    </row>
    <row r="90" spans="1:8">
      <c r="B90" s="910" t="s">
        <v>1437</v>
      </c>
      <c r="C90" t="s">
        <v>1438</v>
      </c>
    </row>
    <row r="91" spans="1:8">
      <c r="B91" s="956" t="s">
        <v>1507</v>
      </c>
      <c r="C91" t="s">
        <v>1506</v>
      </c>
      <c r="D91" t="s">
        <v>1508</v>
      </c>
      <c r="E91" t="s">
        <v>1509</v>
      </c>
      <c r="F91" t="s">
        <v>1510</v>
      </c>
      <c r="G91" t="s">
        <v>1511</v>
      </c>
      <c r="H91" t="s">
        <v>1512</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C1:Y40"/>
  <sheetViews>
    <sheetView showGridLines="0" workbookViewId="0">
      <selection activeCell="E10" sqref="E10:E11"/>
    </sheetView>
  </sheetViews>
  <sheetFormatPr baseColWidth="10" defaultColWidth="8.83203125" defaultRowHeight="12" x14ac:dyDescent="0"/>
  <cols>
    <col min="1" max="1" width="2.83203125" style="93" customWidth="1"/>
    <col min="2" max="2" width="27.83203125" style="93" customWidth="1"/>
    <col min="3" max="3" width="8.1640625"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ustomWidth="1"/>
    <col min="19" max="16384" width="8.83203125" style="93"/>
  </cols>
  <sheetData>
    <row r="1" spans="3:25" ht="13" thickBot="1">
      <c r="S1" s="104"/>
      <c r="T1" s="104"/>
    </row>
    <row r="2" spans="3:25" ht="18.75" customHeight="1" thickBot="1">
      <c r="C2" s="1993" t="s">
        <v>1429</v>
      </c>
      <c r="D2" s="1994"/>
      <c r="E2" s="1994"/>
      <c r="F2" s="1994"/>
      <c r="G2" s="1994"/>
      <c r="H2" s="1994"/>
      <c r="I2" s="1994"/>
      <c r="J2" s="1994"/>
      <c r="K2" s="1994"/>
      <c r="L2" s="1994"/>
      <c r="M2" s="1994"/>
      <c r="N2" s="1994"/>
      <c r="O2" s="1994"/>
      <c r="P2" s="1994"/>
      <c r="Q2" s="1994"/>
      <c r="R2" s="1994"/>
      <c r="S2" s="1995"/>
    </row>
    <row r="3" spans="3:25" ht="18" customHeight="1" thickBot="1">
      <c r="C3" s="1996"/>
      <c r="D3" s="1997"/>
      <c r="E3" s="1997"/>
      <c r="F3" s="1997"/>
      <c r="G3" s="1997"/>
      <c r="H3" s="1997"/>
      <c r="I3" s="1997"/>
      <c r="J3" s="1997"/>
      <c r="K3" s="1997"/>
      <c r="L3" s="1997"/>
      <c r="M3" s="1997"/>
      <c r="N3" s="1997"/>
      <c r="O3" s="1997"/>
      <c r="P3" s="1997"/>
      <c r="Q3" s="1997"/>
      <c r="R3" s="1997"/>
      <c r="S3" s="1998"/>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1999" t="s">
        <v>274</v>
      </c>
      <c r="E5" s="2000"/>
      <c r="F5" s="2000"/>
      <c r="G5" s="2000"/>
      <c r="H5" s="2000"/>
      <c r="I5" s="2000"/>
      <c r="J5" s="2000"/>
      <c r="K5" s="2000"/>
      <c r="L5" s="2000"/>
      <c r="M5" s="2000"/>
      <c r="N5" s="2000"/>
      <c r="O5" s="2000"/>
      <c r="P5" s="2000"/>
      <c r="Q5" s="2000"/>
      <c r="R5" s="2000"/>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27" t="s">
        <v>1515</v>
      </c>
      <c r="E7" s="1727"/>
      <c r="F7" s="1727"/>
      <c r="G7" s="958"/>
      <c r="H7" s="958"/>
      <c r="I7" s="349"/>
      <c r="J7" s="349"/>
      <c r="K7" s="349"/>
      <c r="L7" s="349"/>
      <c r="M7" s="349"/>
      <c r="N7" s="349"/>
      <c r="O7" s="349"/>
      <c r="P7" s="349"/>
      <c r="Q7" s="349"/>
      <c r="R7" s="349"/>
      <c r="S7" s="556"/>
      <c r="T7" s="106"/>
    </row>
    <row r="8" spans="3:25" ht="30.75" customHeight="1" thickBot="1">
      <c r="C8" s="346"/>
      <c r="D8" s="966"/>
      <c r="E8" s="1982" t="s">
        <v>62</v>
      </c>
      <c r="F8" s="1983"/>
      <c r="G8" s="1983"/>
      <c r="H8" s="1983"/>
      <c r="I8" s="1983"/>
      <c r="J8" s="1969" t="s">
        <v>63</v>
      </c>
      <c r="K8" s="1970"/>
      <c r="L8" s="1970"/>
      <c r="M8" s="1970"/>
      <c r="N8" s="1971"/>
      <c r="O8" s="593"/>
      <c r="P8" s="593"/>
      <c r="Q8" s="593"/>
      <c r="R8" s="593"/>
      <c r="S8" s="556"/>
      <c r="T8" s="106"/>
      <c r="X8" s="174"/>
      <c r="Y8" s="174"/>
    </row>
    <row r="9" spans="3:25" ht="30.75" customHeight="1" thickBot="1">
      <c r="C9" s="346"/>
      <c r="D9" s="967" t="s">
        <v>1528</v>
      </c>
      <c r="E9" s="965" t="s">
        <v>1529</v>
      </c>
      <c r="F9" s="968" t="s">
        <v>1533</v>
      </c>
      <c r="G9" s="965" t="s">
        <v>1530</v>
      </c>
      <c r="H9" s="965" t="s">
        <v>1531</v>
      </c>
      <c r="I9" s="965" t="s">
        <v>1532</v>
      </c>
      <c r="J9" s="965" t="s">
        <v>1529</v>
      </c>
      <c r="K9" s="968" t="s">
        <v>1533</v>
      </c>
      <c r="L9" s="965" t="s">
        <v>1530</v>
      </c>
      <c r="M9" s="965" t="s">
        <v>1531</v>
      </c>
      <c r="N9" s="965" t="s">
        <v>1532</v>
      </c>
      <c r="O9" s="590"/>
      <c r="P9" s="590"/>
      <c r="Q9" s="590"/>
      <c r="R9" s="590"/>
      <c r="S9" s="556"/>
      <c r="T9" s="106"/>
      <c r="X9" s="174"/>
      <c r="Y9" s="205"/>
    </row>
    <row r="10" spans="3:25" ht="30.75" customHeight="1">
      <c r="C10" s="346"/>
      <c r="D10" s="1968" t="s">
        <v>1516</v>
      </c>
      <c r="E10" s="1978"/>
      <c r="F10" s="1974"/>
      <c r="G10" s="1974"/>
      <c r="H10" s="1974"/>
      <c r="I10" s="1976"/>
      <c r="J10" s="2010"/>
      <c r="K10" s="1974"/>
      <c r="L10" s="1974"/>
      <c r="M10" s="1974"/>
      <c r="N10" s="1976"/>
      <c r="O10" s="964"/>
      <c r="P10" s="964"/>
      <c r="Q10" s="964"/>
      <c r="R10" s="591"/>
      <c r="S10" s="556"/>
      <c r="T10" s="106"/>
      <c r="X10" s="174"/>
      <c r="Y10" s="205"/>
    </row>
    <row r="11" spans="3:25" ht="37.5" customHeight="1" thickBot="1">
      <c r="C11" s="346"/>
      <c r="D11" s="1968"/>
      <c r="E11" s="1979"/>
      <c r="F11" s="1975"/>
      <c r="G11" s="1975"/>
      <c r="H11" s="1975"/>
      <c r="I11" s="1977"/>
      <c r="J11" s="2011"/>
      <c r="K11" s="1975"/>
      <c r="L11" s="1975"/>
      <c r="M11" s="1975"/>
      <c r="N11" s="1977"/>
      <c r="O11" s="590"/>
      <c r="P11" s="590"/>
      <c r="Q11" s="590"/>
      <c r="R11" s="591"/>
      <c r="S11" s="556"/>
      <c r="T11" s="106"/>
      <c r="X11" s="174"/>
      <c r="Y11" s="205"/>
    </row>
    <row r="12" spans="3:25" ht="30.75" customHeight="1">
      <c r="C12" s="346"/>
      <c r="D12" s="1972" t="s">
        <v>1517</v>
      </c>
      <c r="E12" s="1986"/>
      <c r="F12" s="1984"/>
      <c r="G12" s="1984"/>
      <c r="H12" s="1984"/>
      <c r="I12" s="1984"/>
      <c r="J12" s="1984"/>
      <c r="K12" s="1984"/>
      <c r="L12" s="1984"/>
      <c r="M12" s="1984"/>
      <c r="N12" s="1984"/>
      <c r="O12" s="593"/>
      <c r="P12" s="593"/>
      <c r="Q12" s="593"/>
      <c r="R12" s="593"/>
      <c r="S12" s="556"/>
      <c r="T12" s="106"/>
      <c r="X12" s="174"/>
      <c r="Y12" s="205"/>
    </row>
    <row r="13" spans="3:25" ht="43.5" customHeight="1" thickBot="1">
      <c r="C13" s="346"/>
      <c r="D13" s="1973"/>
      <c r="E13" s="1987"/>
      <c r="F13" s="1985"/>
      <c r="G13" s="1985"/>
      <c r="H13" s="1985"/>
      <c r="I13" s="1985"/>
      <c r="J13" s="1985"/>
      <c r="K13" s="1985"/>
      <c r="L13" s="1985"/>
      <c r="M13" s="1985"/>
      <c r="N13" s="1985"/>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08" t="s">
        <v>568</v>
      </c>
      <c r="E15" s="2009"/>
      <c r="F15" s="2009"/>
      <c r="G15" s="2009"/>
      <c r="H15" s="2009"/>
      <c r="I15" s="2009"/>
      <c r="J15" s="957"/>
      <c r="K15" s="957"/>
      <c r="L15" s="957"/>
      <c r="M15" s="957"/>
      <c r="N15" s="352"/>
      <c r="O15" s="352"/>
      <c r="P15" s="352"/>
      <c r="Q15" s="352"/>
      <c r="R15" s="352"/>
      <c r="S15" s="556"/>
      <c r="T15" s="106"/>
    </row>
    <row r="16" spans="3:25" ht="30" customHeight="1" thickBot="1">
      <c r="C16" s="346"/>
      <c r="D16" s="1972" t="s">
        <v>1518</v>
      </c>
      <c r="E16" s="1990" t="s">
        <v>569</v>
      </c>
      <c r="F16" s="1991"/>
      <c r="G16" s="1991"/>
      <c r="H16" s="1992"/>
      <c r="I16" s="2012" t="s">
        <v>570</v>
      </c>
      <c r="J16" s="2013"/>
      <c r="K16" s="2013"/>
      <c r="L16" s="2014"/>
      <c r="M16" s="1990" t="s">
        <v>571</v>
      </c>
      <c r="N16" s="1992"/>
      <c r="O16" s="1990" t="s">
        <v>572</v>
      </c>
      <c r="P16" s="1991"/>
      <c r="Q16" s="1991"/>
      <c r="R16" s="1992"/>
      <c r="S16" s="556"/>
      <c r="T16" s="106"/>
    </row>
    <row r="17" spans="3:20" ht="18.75" customHeight="1" thickBot="1">
      <c r="C17" s="346"/>
      <c r="D17" s="2001"/>
      <c r="E17" s="1980" t="s">
        <v>605</v>
      </c>
      <c r="F17" s="1981"/>
      <c r="G17" s="1980" t="s">
        <v>606</v>
      </c>
      <c r="H17" s="1981"/>
      <c r="I17" s="1988" t="s">
        <v>605</v>
      </c>
      <c r="J17" s="1989"/>
      <c r="K17" s="1988" t="s">
        <v>606</v>
      </c>
      <c r="L17" s="1989"/>
      <c r="M17" s="1988" t="s">
        <v>605</v>
      </c>
      <c r="N17" s="1989"/>
      <c r="O17" s="1980" t="s">
        <v>605</v>
      </c>
      <c r="P17" s="1981"/>
      <c r="Q17" s="1980" t="s">
        <v>606</v>
      </c>
      <c r="R17" s="1981"/>
      <c r="S17" s="556"/>
      <c r="T17" s="106"/>
    </row>
    <row r="18" spans="3:20" ht="30.75" customHeight="1" thickBot="1">
      <c r="C18" s="346"/>
      <c r="D18" s="2001"/>
      <c r="E18" s="353" t="s">
        <v>575</v>
      </c>
      <c r="F18" s="353" t="s">
        <v>574</v>
      </c>
      <c r="G18" s="353" t="s">
        <v>575</v>
      </c>
      <c r="H18" s="353" t="s">
        <v>574</v>
      </c>
      <c r="I18" s="353" t="s">
        <v>575</v>
      </c>
      <c r="J18" s="353" t="s">
        <v>574</v>
      </c>
      <c r="K18" s="353" t="s">
        <v>575</v>
      </c>
      <c r="L18" s="353" t="s">
        <v>574</v>
      </c>
      <c r="M18" s="353" t="s">
        <v>575</v>
      </c>
      <c r="N18" s="353" t="s">
        <v>574</v>
      </c>
      <c r="O18" s="353" t="s">
        <v>575</v>
      </c>
      <c r="P18" s="353" t="s">
        <v>574</v>
      </c>
      <c r="Q18" s="353" t="s">
        <v>575</v>
      </c>
      <c r="R18" s="353" t="s">
        <v>574</v>
      </c>
      <c r="S18" s="556"/>
      <c r="T18" s="106"/>
    </row>
    <row r="19" spans="3:20" ht="39.75" customHeight="1" thickBot="1">
      <c r="C19" s="346"/>
      <c r="D19" s="2002"/>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27" t="s">
        <v>573</v>
      </c>
      <c r="E21" s="1727"/>
      <c r="F21" s="1727"/>
      <c r="G21" s="958"/>
      <c r="H21" s="349"/>
      <c r="I21" s="349"/>
      <c r="J21" s="349"/>
      <c r="K21" s="349"/>
      <c r="L21" s="349"/>
      <c r="M21" s="349"/>
      <c r="N21" s="349"/>
      <c r="O21" s="349"/>
      <c r="P21" s="349"/>
      <c r="Q21" s="349"/>
      <c r="R21" s="679"/>
      <c r="S21" s="557"/>
    </row>
    <row r="22" spans="3:20" ht="26.25" customHeight="1" thickBot="1">
      <c r="C22" s="346"/>
      <c r="D22" s="1972" t="s">
        <v>1519</v>
      </c>
      <c r="E22" s="2003" t="s">
        <v>1527</v>
      </c>
      <c r="F22" s="2004"/>
      <c r="G22" s="1980" t="s">
        <v>606</v>
      </c>
      <c r="H22" s="1981"/>
      <c r="I22" s="593"/>
      <c r="J22" s="593"/>
      <c r="K22" s="679"/>
      <c r="L22" s="679"/>
      <c r="M22" s="680"/>
      <c r="N22" s="680"/>
      <c r="O22" s="680"/>
      <c r="P22" s="680"/>
      <c r="Q22" s="90"/>
      <c r="R22" s="90"/>
      <c r="S22" s="96"/>
    </row>
    <row r="23" spans="3:20" ht="15" thickBot="1">
      <c r="C23" s="346"/>
      <c r="D23" s="2001"/>
      <c r="E23" s="353" t="s">
        <v>575</v>
      </c>
      <c r="F23" s="353" t="s">
        <v>574</v>
      </c>
      <c r="G23" s="353" t="s">
        <v>575</v>
      </c>
      <c r="H23" s="353" t="s">
        <v>574</v>
      </c>
      <c r="I23" s="593"/>
      <c r="J23" s="593"/>
      <c r="K23" s="679"/>
      <c r="L23" s="679"/>
      <c r="M23" s="680"/>
      <c r="N23" s="680"/>
      <c r="O23" s="680"/>
      <c r="P23" s="680"/>
      <c r="Q23" s="90"/>
      <c r="R23" s="90"/>
      <c r="S23" s="96"/>
    </row>
    <row r="24" spans="3:20" ht="56.25" customHeight="1" thickBot="1">
      <c r="C24" s="346"/>
      <c r="D24" s="2002"/>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27" t="s">
        <v>1521</v>
      </c>
      <c r="E26" s="1727"/>
      <c r="F26" s="1727"/>
      <c r="G26" s="1727"/>
      <c r="H26" s="1727"/>
      <c r="I26" s="1727"/>
      <c r="J26" s="958"/>
      <c r="K26" s="958"/>
      <c r="L26" s="958"/>
      <c r="M26" s="958"/>
      <c r="N26" s="349"/>
      <c r="O26" s="349"/>
      <c r="P26" s="349"/>
      <c r="Q26" s="349"/>
      <c r="R26" s="349"/>
      <c r="S26" s="556"/>
      <c r="T26" s="106"/>
    </row>
    <row r="27" spans="3:20" ht="38.25" customHeight="1" thickBot="1">
      <c r="C27" s="346"/>
      <c r="D27" s="1972" t="s">
        <v>1520</v>
      </c>
      <c r="E27" s="1980" t="s">
        <v>605</v>
      </c>
      <c r="F27" s="1981"/>
      <c r="G27" s="1980" t="s">
        <v>1525</v>
      </c>
      <c r="H27" s="1981"/>
      <c r="I27" s="1980" t="s">
        <v>1526</v>
      </c>
      <c r="J27" s="1981"/>
      <c r="K27" s="665"/>
      <c r="L27" s="593"/>
      <c r="M27" s="593"/>
      <c r="N27" s="593"/>
      <c r="O27" s="593"/>
      <c r="P27" s="679"/>
      <c r="Q27" s="680"/>
      <c r="R27" s="90"/>
      <c r="S27" s="96"/>
    </row>
    <row r="28" spans="3:20" ht="15" thickBot="1">
      <c r="C28" s="346"/>
      <c r="D28" s="2001"/>
      <c r="E28" s="353" t="s">
        <v>575</v>
      </c>
      <c r="F28" s="353" t="s">
        <v>574</v>
      </c>
      <c r="G28" s="353" t="s">
        <v>575</v>
      </c>
      <c r="H28" s="353" t="s">
        <v>574</v>
      </c>
      <c r="I28" s="961" t="s">
        <v>575</v>
      </c>
      <c r="J28" s="353" t="s">
        <v>574</v>
      </c>
      <c r="K28" s="593"/>
      <c r="L28" s="593"/>
      <c r="M28" s="593"/>
      <c r="N28" s="593"/>
      <c r="O28" s="679"/>
      <c r="P28" s="680"/>
      <c r="Q28" s="90"/>
      <c r="R28" s="90"/>
      <c r="S28" s="96"/>
    </row>
    <row r="29" spans="3:20" ht="56.25" customHeight="1" thickBot="1">
      <c r="C29" s="346"/>
      <c r="D29" s="2002"/>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27" t="s">
        <v>1522</v>
      </c>
      <c r="E31" s="2007"/>
      <c r="F31" s="2007"/>
      <c r="G31" s="958"/>
      <c r="H31" s="958"/>
      <c r="I31" s="349"/>
      <c r="J31" s="349"/>
      <c r="K31" s="349"/>
      <c r="L31" s="349"/>
      <c r="M31" s="349"/>
      <c r="N31" s="349"/>
      <c r="O31" s="349"/>
      <c r="P31" s="349"/>
      <c r="Q31" s="349"/>
      <c r="R31" s="349"/>
      <c r="S31" s="556"/>
      <c r="T31" s="106"/>
    </row>
    <row r="32" spans="3:20" ht="15" thickBot="1">
      <c r="C32" s="346"/>
      <c r="D32" s="2005" t="s">
        <v>1523</v>
      </c>
      <c r="E32" s="1990" t="s">
        <v>62</v>
      </c>
      <c r="F32" s="1992"/>
      <c r="G32" s="356" t="s">
        <v>63</v>
      </c>
      <c r="H32" s="593"/>
      <c r="I32" s="593"/>
      <c r="J32" s="593"/>
      <c r="K32" s="593"/>
      <c r="L32" s="593"/>
      <c r="M32" s="593"/>
      <c r="N32" s="593"/>
      <c r="O32" s="593"/>
      <c r="P32" s="593"/>
      <c r="Q32" s="679"/>
      <c r="R32" s="680"/>
      <c r="S32" s="96"/>
    </row>
    <row r="33" spans="3:20" ht="66" customHeight="1" thickBot="1">
      <c r="C33" s="346"/>
      <c r="D33" s="2006"/>
      <c r="E33" s="1966"/>
      <c r="F33" s="1967"/>
      <c r="G33" s="849"/>
      <c r="H33" s="590"/>
      <c r="I33" s="590"/>
      <c r="J33" s="590"/>
      <c r="K33" s="590"/>
      <c r="L33" s="590"/>
      <c r="M33" s="590"/>
      <c r="N33" s="590"/>
      <c r="O33" s="590"/>
      <c r="P33" s="679"/>
      <c r="Q33" s="680"/>
      <c r="R33" s="90"/>
      <c r="S33" s="96"/>
    </row>
    <row r="34" spans="3:20" ht="69" customHeight="1" thickBot="1">
      <c r="C34" s="346"/>
      <c r="D34" s="354" t="s">
        <v>1524</v>
      </c>
      <c r="E34" s="1966"/>
      <c r="F34" s="1967"/>
      <c r="G34" s="849"/>
      <c r="H34" s="590"/>
      <c r="I34" s="590"/>
      <c r="J34" s="590"/>
      <c r="K34" s="590"/>
      <c r="L34" s="590"/>
      <c r="M34" s="590"/>
      <c r="N34" s="590"/>
      <c r="O34" s="590"/>
      <c r="P34" s="590"/>
      <c r="Q34" s="679"/>
      <c r="R34" s="680"/>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ageMargins left="0.32" right="0.28000000000000003" top="0.75" bottom="0.75" header="0.3" footer="0.3"/>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249977111117893"/>
  </sheetPr>
  <dimension ref="B1:V79"/>
  <sheetViews>
    <sheetView showGridLines="0" zoomScaleSheetLayoutView="70" workbookViewId="0">
      <selection activeCell="D19" sqref="D19"/>
    </sheetView>
  </sheetViews>
  <sheetFormatPr baseColWidth="10" defaultColWidth="8.83203125" defaultRowHeight="12" x14ac:dyDescent="0"/>
  <cols>
    <col min="1" max="1" width="2.83203125" style="93" customWidth="1"/>
    <col min="2" max="2" width="26.1640625" style="93" customWidth="1"/>
    <col min="3" max="3" width="4.1640625" style="93" customWidth="1"/>
    <col min="4" max="4" width="11.1640625" style="93" customWidth="1"/>
    <col min="5" max="5" width="8.5" style="93" customWidth="1"/>
    <col min="6" max="11" width="8.83203125" style="93"/>
    <col min="12" max="12" width="22.6640625" style="93" customWidth="1"/>
    <col min="13" max="17" width="8.83203125" style="93"/>
    <col min="18" max="18" width="4.5" style="93" customWidth="1"/>
    <col min="19" max="19" width="8.83203125" style="93"/>
    <col min="20" max="20" width="3.33203125" style="93" customWidth="1"/>
    <col min="21" max="16384" width="8.832031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4" t="s">
        <v>1429</v>
      </c>
      <c r="D2" s="2025"/>
      <c r="E2" s="2025"/>
      <c r="F2" s="2025"/>
      <c r="G2" s="2025"/>
      <c r="H2" s="2025"/>
      <c r="I2" s="2025"/>
      <c r="J2" s="2025"/>
      <c r="K2" s="2025"/>
      <c r="L2" s="2025"/>
      <c r="M2" s="2025"/>
      <c r="N2" s="2025"/>
      <c r="O2" s="2025"/>
      <c r="P2" s="2025"/>
      <c r="Q2" s="2025"/>
      <c r="R2" s="2025"/>
      <c r="S2" s="2025"/>
      <c r="T2" s="2026"/>
      <c r="U2" s="62"/>
    </row>
    <row r="3" spans="2:21" ht="18" thickBot="1">
      <c r="B3" s="77"/>
      <c r="C3" s="2027" t="s">
        <v>1862</v>
      </c>
      <c r="D3" s="2028"/>
      <c r="E3" s="2028"/>
      <c r="F3" s="2028"/>
      <c r="G3" s="2028"/>
      <c r="H3" s="2028"/>
      <c r="I3" s="2028"/>
      <c r="J3" s="2028"/>
      <c r="K3" s="2028"/>
      <c r="L3" s="2028"/>
      <c r="M3" s="2028"/>
      <c r="N3" s="2028"/>
      <c r="O3" s="2028"/>
      <c r="P3" s="2028"/>
      <c r="Q3" s="2028"/>
      <c r="R3" s="2028"/>
      <c r="S3" s="2028"/>
      <c r="T3" s="2029"/>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72"/>
      <c r="G5" s="772"/>
      <c r="H5" s="772"/>
      <c r="I5" s="772"/>
      <c r="J5" s="772"/>
      <c r="K5" s="772"/>
      <c r="L5" s="770"/>
      <c r="M5" s="268"/>
      <c r="N5" s="268"/>
      <c r="O5" s="268"/>
      <c r="P5" s="268"/>
      <c r="Q5" s="269"/>
      <c r="R5" s="269"/>
      <c r="S5" s="270"/>
      <c r="T5" s="96"/>
      <c r="U5" s="62"/>
    </row>
    <row r="6" spans="2:21" ht="14" thickBot="1">
      <c r="B6" s="77"/>
      <c r="C6" s="346"/>
      <c r="D6" s="307"/>
      <c r="E6" s="44"/>
      <c r="F6" s="755" t="s">
        <v>487</v>
      </c>
      <c r="G6" s="773"/>
      <c r="H6" s="773"/>
      <c r="I6" s="773"/>
      <c r="J6" s="773"/>
      <c r="K6" s="773"/>
      <c r="L6" s="59"/>
      <c r="M6" s="44"/>
      <c r="N6" s="44"/>
      <c r="O6" s="44"/>
      <c r="P6" s="44"/>
      <c r="Q6" s="63"/>
      <c r="R6" s="63"/>
      <c r="S6" s="95"/>
      <c r="T6" s="280"/>
      <c r="U6" s="62"/>
    </row>
    <row r="7" spans="2:21" ht="14" thickBot="1">
      <c r="B7" s="62"/>
      <c r="C7" s="346"/>
      <c r="D7" s="304"/>
      <c r="E7" s="136"/>
      <c r="F7" s="755" t="s">
        <v>322</v>
      </c>
      <c r="G7" s="771"/>
      <c r="H7" s="771"/>
      <c r="I7" s="771"/>
      <c r="J7" s="771"/>
      <c r="K7" s="771"/>
      <c r="L7" s="771"/>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30"/>
      <c r="F9" s="2030"/>
      <c r="G9" s="2030"/>
      <c r="H9" s="2030"/>
      <c r="I9" s="2030"/>
      <c r="J9" s="2030"/>
      <c r="K9" s="2030"/>
      <c r="L9" s="2030"/>
      <c r="M9" s="2030"/>
      <c r="N9" s="2030"/>
      <c r="O9" s="2030"/>
      <c r="P9" s="2030"/>
      <c r="Q9" s="2030"/>
      <c r="R9" s="2030"/>
      <c r="S9" s="2030"/>
      <c r="T9" s="2031"/>
      <c r="U9" s="137"/>
    </row>
    <row r="10" spans="2:21" ht="16" thickBot="1">
      <c r="B10" s="137"/>
      <c r="C10" s="346"/>
      <c r="D10" s="2015" t="s">
        <v>297</v>
      </c>
      <c r="E10" s="2016"/>
      <c r="F10" s="2016"/>
      <c r="G10" s="2016"/>
      <c r="H10" s="2016"/>
      <c r="I10" s="2016"/>
      <c r="J10" s="2016"/>
      <c r="K10" s="2016"/>
      <c r="L10" s="2016"/>
      <c r="M10" s="2016"/>
      <c r="N10" s="2016"/>
      <c r="O10" s="2016"/>
      <c r="P10" s="2016"/>
      <c r="Q10" s="2016"/>
      <c r="R10" s="2016"/>
      <c r="S10" s="201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21"/>
      <c r="E13" s="2023" t="s">
        <v>1029</v>
      </c>
      <c r="F13" s="2023"/>
      <c r="G13" s="2023"/>
      <c r="H13" s="2023"/>
      <c r="I13" s="2023"/>
      <c r="J13" s="2023"/>
      <c r="K13" s="2023"/>
      <c r="L13" s="2023"/>
      <c r="M13" s="2023"/>
      <c r="N13" s="2023"/>
      <c r="O13" s="2023"/>
      <c r="P13" s="2023"/>
      <c r="Q13" s="138"/>
      <c r="R13" s="138"/>
      <c r="S13" s="138"/>
      <c r="T13" s="288"/>
    </row>
    <row r="14" spans="2:21" ht="13" thickBot="1">
      <c r="B14" s="137"/>
      <c r="C14" s="287"/>
      <c r="D14" s="2022"/>
      <c r="E14" s="2023"/>
      <c r="F14" s="2023"/>
      <c r="G14" s="2023"/>
      <c r="H14" s="2023"/>
      <c r="I14" s="2023"/>
      <c r="J14" s="2023"/>
      <c r="K14" s="2023"/>
      <c r="L14" s="2023"/>
      <c r="M14" s="2023"/>
      <c r="N14" s="2023"/>
      <c r="O14" s="2023"/>
      <c r="P14" s="2023"/>
      <c r="Q14" s="138"/>
      <c r="R14" s="138"/>
      <c r="S14" s="138"/>
      <c r="T14" s="288"/>
    </row>
    <row r="15" spans="2:21" ht="14" thickBot="1">
      <c r="B15" s="137"/>
      <c r="C15" s="287"/>
      <c r="D15" s="138"/>
      <c r="E15" s="981"/>
      <c r="F15" s="981"/>
      <c r="G15" s="981"/>
      <c r="H15" s="981"/>
      <c r="I15" s="981"/>
      <c r="J15" s="981"/>
      <c r="K15" s="981"/>
      <c r="L15" s="981"/>
      <c r="M15" s="981"/>
      <c r="N15" s="981"/>
      <c r="O15" s="981"/>
      <c r="P15" s="981"/>
      <c r="Q15" s="138"/>
      <c r="R15" s="138"/>
      <c r="S15" s="138"/>
      <c r="T15" s="288"/>
    </row>
    <row r="16" spans="2:21" ht="14" thickBot="1">
      <c r="B16" s="137"/>
      <c r="C16" s="287"/>
      <c r="D16" s="847"/>
      <c r="E16" s="2018" t="s">
        <v>1030</v>
      </c>
      <c r="F16" s="2018"/>
      <c r="G16" s="2018"/>
      <c r="H16" s="2018"/>
      <c r="I16" s="2018"/>
      <c r="J16" s="2018"/>
      <c r="K16" s="2018"/>
      <c r="L16" s="2018"/>
      <c r="M16" s="2018"/>
      <c r="N16" s="2018"/>
      <c r="O16" s="2018"/>
      <c r="P16" s="2018"/>
      <c r="Q16" s="138"/>
      <c r="R16" s="138"/>
      <c r="S16" s="138"/>
      <c r="T16" s="288"/>
    </row>
    <row r="17" spans="2:22" ht="13">
      <c r="B17" s="137"/>
      <c r="C17" s="287"/>
      <c r="D17" s="138"/>
      <c r="E17" s="757"/>
      <c r="F17" s="757"/>
      <c r="G17" s="757"/>
      <c r="H17" s="757"/>
      <c r="I17" s="757"/>
      <c r="J17" s="757"/>
      <c r="K17" s="757"/>
      <c r="L17" s="757"/>
      <c r="M17" s="757"/>
      <c r="N17" s="757"/>
      <c r="O17" s="757"/>
      <c r="P17" s="757"/>
      <c r="Q17" s="138"/>
      <c r="R17" s="138"/>
      <c r="S17" s="138"/>
      <c r="T17" s="288"/>
    </row>
    <row r="18" spans="2:22" ht="14" thickBot="1">
      <c r="B18" s="137"/>
      <c r="C18" s="287"/>
      <c r="D18" s="78" t="s">
        <v>299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2018" t="s">
        <v>1031</v>
      </c>
      <c r="F19" s="2018"/>
      <c r="G19" s="2018"/>
      <c r="H19" s="2018"/>
      <c r="I19" s="2018"/>
      <c r="J19" s="2018"/>
      <c r="K19" s="2018"/>
      <c r="L19" s="2018"/>
      <c r="M19" s="2018"/>
      <c r="N19" s="2018"/>
      <c r="O19" s="2018"/>
      <c r="P19" s="2018"/>
      <c r="Q19" s="138"/>
      <c r="R19" s="138"/>
      <c r="S19" s="138"/>
      <c r="T19" s="288"/>
    </row>
    <row r="20" spans="2:22" ht="14" thickBot="1">
      <c r="B20" s="137"/>
      <c r="C20" s="287"/>
      <c r="D20" s="138"/>
      <c r="E20" s="757"/>
      <c r="F20" s="757"/>
      <c r="G20" s="757"/>
      <c r="H20" s="757"/>
      <c r="I20" s="757"/>
      <c r="J20" s="757"/>
      <c r="K20" s="757"/>
      <c r="L20" s="757"/>
      <c r="M20" s="757"/>
      <c r="N20" s="757"/>
      <c r="O20" s="757"/>
      <c r="P20" s="757"/>
      <c r="Q20" s="138"/>
      <c r="R20" s="138"/>
      <c r="S20" s="138"/>
      <c r="T20" s="288"/>
    </row>
    <row r="21" spans="2:22" ht="14" thickBot="1">
      <c r="B21" s="137"/>
      <c r="C21" s="287"/>
      <c r="D21" s="848"/>
      <c r="E21" s="2018" t="s">
        <v>1032</v>
      </c>
      <c r="F21" s="2018"/>
      <c r="G21" s="2018"/>
      <c r="H21" s="2018"/>
      <c r="I21" s="2018"/>
      <c r="J21" s="2018"/>
      <c r="K21" s="2018"/>
      <c r="L21" s="2018"/>
      <c r="M21" s="2018"/>
      <c r="N21" s="2018"/>
      <c r="O21" s="2018"/>
      <c r="P21" s="2018"/>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15" t="s">
        <v>300</v>
      </c>
      <c r="E23" s="2016"/>
      <c r="F23" s="2016"/>
      <c r="G23" s="2016"/>
      <c r="H23" s="2016"/>
      <c r="I23" s="2016"/>
      <c r="J23" s="2016"/>
      <c r="K23" s="2016"/>
      <c r="L23" s="2016"/>
      <c r="M23" s="2016"/>
      <c r="N23" s="2016"/>
      <c r="O23" s="2016"/>
      <c r="P23" s="2016"/>
      <c r="Q23" s="2016"/>
      <c r="R23" s="2016"/>
      <c r="S23" s="2017"/>
      <c r="T23" s="286"/>
      <c r="U23" s="137"/>
    </row>
    <row r="24" spans="2:22" ht="19.5" customHeight="1">
      <c r="B24" s="137"/>
      <c r="C24" s="289"/>
      <c r="D24" s="2020" t="s">
        <v>301</v>
      </c>
      <c r="E24" s="2020"/>
      <c r="F24" s="2020"/>
      <c r="G24" s="2020"/>
      <c r="H24" s="2020"/>
      <c r="I24" s="2020"/>
      <c r="J24" s="2020"/>
      <c r="K24" s="2020"/>
      <c r="L24" s="2020"/>
      <c r="M24" s="2020"/>
      <c r="N24" s="2020"/>
      <c r="O24" s="2020"/>
      <c r="P24" s="2020"/>
      <c r="Q24" s="2020"/>
      <c r="R24" s="2020"/>
      <c r="S24" s="2020"/>
      <c r="T24" s="290"/>
      <c r="U24" s="137"/>
    </row>
    <row r="25" spans="2:22" ht="20.25" customHeight="1">
      <c r="B25" s="137"/>
      <c r="C25" s="291"/>
      <c r="D25" s="1794"/>
      <c r="E25" s="1794"/>
      <c r="F25" s="1794"/>
      <c r="G25" s="1794"/>
      <c r="H25" s="1794"/>
      <c r="I25" s="1794"/>
      <c r="J25" s="1794"/>
      <c r="K25" s="1794"/>
      <c r="L25" s="1794"/>
      <c r="M25" s="1794"/>
      <c r="N25" s="1794"/>
      <c r="O25" s="1794"/>
      <c r="P25" s="1794"/>
      <c r="Q25" s="1794"/>
      <c r="R25" s="1794"/>
      <c r="S25" s="1794"/>
      <c r="T25" s="285"/>
      <c r="U25" s="137"/>
      <c r="V25" s="565"/>
    </row>
    <row r="26" spans="2:22" ht="14" thickBot="1">
      <c r="B26" s="137"/>
      <c r="C26" s="287"/>
      <c r="D26" s="755" t="s">
        <v>298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19" t="s">
        <v>1022</v>
      </c>
      <c r="F27" s="2019"/>
      <c r="G27" s="2019"/>
      <c r="H27" s="2019"/>
      <c r="I27" s="2019"/>
      <c r="J27" s="2019"/>
      <c r="K27" s="2019"/>
      <c r="L27" s="2019"/>
      <c r="M27" s="2019"/>
      <c r="N27" s="2019"/>
      <c r="O27" s="2019"/>
      <c r="P27" s="2019"/>
      <c r="Q27" s="756"/>
      <c r="R27" s="756"/>
      <c r="S27" s="756"/>
      <c r="T27" s="288"/>
    </row>
    <row r="28" spans="2:22" ht="14" thickBot="1">
      <c r="B28" s="137"/>
      <c r="C28" s="287"/>
      <c r="D28" s="756"/>
      <c r="E28" s="2019"/>
      <c r="F28" s="2019"/>
      <c r="G28" s="2019"/>
      <c r="H28" s="2019"/>
      <c r="I28" s="2019"/>
      <c r="J28" s="2019"/>
      <c r="K28" s="2019"/>
      <c r="L28" s="2019"/>
      <c r="M28" s="2019"/>
      <c r="N28" s="2019"/>
      <c r="O28" s="2019"/>
      <c r="P28" s="2019"/>
      <c r="Q28" s="756"/>
      <c r="R28" s="756"/>
      <c r="S28" s="756"/>
      <c r="T28" s="288"/>
    </row>
    <row r="29" spans="2:22" ht="14" thickBot="1">
      <c r="B29" s="137"/>
      <c r="C29" s="287"/>
      <c r="D29" s="849"/>
      <c r="E29" s="2018" t="s">
        <v>1023</v>
      </c>
      <c r="F29" s="2018"/>
      <c r="G29" s="2018"/>
      <c r="H29" s="2018"/>
      <c r="I29" s="2018"/>
      <c r="J29" s="2018"/>
      <c r="K29" s="2018"/>
      <c r="L29" s="2018"/>
      <c r="M29" s="2018"/>
      <c r="N29" s="2018"/>
      <c r="O29" s="2018"/>
      <c r="P29" s="2018"/>
      <c r="Q29" s="756"/>
      <c r="R29" s="756"/>
      <c r="S29" s="756"/>
      <c r="T29" s="288"/>
    </row>
    <row r="30" spans="2:22" ht="14" thickBot="1">
      <c r="B30" s="137"/>
      <c r="C30" s="287"/>
      <c r="D30" s="756"/>
      <c r="E30" s="757"/>
      <c r="F30" s="757"/>
      <c r="G30" s="757"/>
      <c r="H30" s="757"/>
      <c r="I30" s="757"/>
      <c r="J30" s="757"/>
      <c r="K30" s="757"/>
      <c r="L30" s="757"/>
      <c r="M30" s="757"/>
      <c r="N30" s="757"/>
      <c r="O30" s="757"/>
      <c r="P30" s="757"/>
      <c r="Q30" s="756"/>
      <c r="R30" s="756"/>
      <c r="S30" s="756"/>
      <c r="T30" s="288"/>
    </row>
    <row r="31" spans="2:22" ht="14" thickBot="1">
      <c r="B31" s="137"/>
      <c r="C31" s="287"/>
      <c r="D31" s="849"/>
      <c r="E31" s="2018" t="s">
        <v>1024</v>
      </c>
      <c r="F31" s="2018"/>
      <c r="G31" s="2018"/>
      <c r="H31" s="2018"/>
      <c r="I31" s="2018"/>
      <c r="J31" s="2018"/>
      <c r="K31" s="2018"/>
      <c r="L31" s="2018"/>
      <c r="M31" s="2018"/>
      <c r="N31" s="2018"/>
      <c r="O31" s="2018"/>
      <c r="P31" s="2018"/>
      <c r="Q31" s="756"/>
      <c r="R31" s="756"/>
      <c r="S31" s="756"/>
      <c r="T31" s="288"/>
    </row>
    <row r="32" spans="2:22" ht="13">
      <c r="B32" s="137"/>
      <c r="C32" s="287"/>
      <c r="D32" s="756"/>
      <c r="E32" s="757"/>
      <c r="F32" s="757"/>
      <c r="G32" s="757"/>
      <c r="H32" s="757"/>
      <c r="I32" s="757"/>
      <c r="J32" s="757"/>
      <c r="K32" s="757"/>
      <c r="L32" s="757"/>
      <c r="M32" s="757"/>
      <c r="N32" s="757"/>
      <c r="O32" s="757"/>
      <c r="P32" s="757"/>
      <c r="Q32" s="756"/>
      <c r="R32" s="756"/>
      <c r="S32" s="756"/>
      <c r="T32" s="288"/>
    </row>
    <row r="33" spans="2:21" ht="14" thickBot="1">
      <c r="B33" s="137"/>
      <c r="C33" s="287"/>
      <c r="D33" s="755" t="s">
        <v>299</v>
      </c>
      <c r="E33" s="757"/>
      <c r="F33" s="757"/>
      <c r="G33" s="757"/>
      <c r="H33" s="757"/>
      <c r="I33" s="757"/>
      <c r="J33" s="757"/>
      <c r="K33" s="757"/>
      <c r="L33" s="757"/>
      <c r="M33" s="757"/>
      <c r="N33" s="757"/>
      <c r="O33" s="757"/>
      <c r="P33" s="757"/>
      <c r="Q33" s="756"/>
      <c r="R33" s="756"/>
      <c r="S33" s="756"/>
      <c r="T33" s="288"/>
    </row>
    <row r="34" spans="2:21" ht="14" thickBot="1">
      <c r="B34" s="137"/>
      <c r="C34" s="287"/>
      <c r="D34" s="850"/>
      <c r="E34" s="2018" t="s">
        <v>1025</v>
      </c>
      <c r="F34" s="2018"/>
      <c r="G34" s="2018"/>
      <c r="H34" s="2018"/>
      <c r="I34" s="2018"/>
      <c r="J34" s="2018"/>
      <c r="K34" s="2018"/>
      <c r="L34" s="2018"/>
      <c r="M34" s="2018"/>
      <c r="N34" s="2018"/>
      <c r="O34" s="2018"/>
      <c r="P34" s="2018"/>
      <c r="Q34" s="756"/>
      <c r="R34" s="756"/>
      <c r="S34" s="756"/>
      <c r="T34" s="288"/>
    </row>
    <row r="35" spans="2:21" ht="14"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2018" t="s">
        <v>1026</v>
      </c>
      <c r="F36" s="2018"/>
      <c r="G36" s="2018"/>
      <c r="H36" s="2018"/>
      <c r="I36" s="2018"/>
      <c r="J36" s="2018"/>
      <c r="K36" s="2018"/>
      <c r="L36" s="2018"/>
      <c r="M36" s="2018"/>
      <c r="N36" s="2018"/>
      <c r="O36" s="2018"/>
      <c r="P36" s="2018"/>
      <c r="Q36" s="756"/>
      <c r="R36" s="756"/>
      <c r="S36" s="756"/>
      <c r="T36" s="288"/>
    </row>
    <row r="37" spans="2:21" ht="14"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2018" t="s">
        <v>1027</v>
      </c>
      <c r="F38" s="2018"/>
      <c r="G38" s="2018"/>
      <c r="H38" s="2018"/>
      <c r="I38" s="2018"/>
      <c r="J38" s="2018"/>
      <c r="K38" s="2018"/>
      <c r="L38" s="2018"/>
      <c r="M38" s="2018"/>
      <c r="N38" s="2018"/>
      <c r="O38" s="2018"/>
      <c r="P38" s="2018"/>
      <c r="Q38" s="756"/>
      <c r="R38" s="756"/>
      <c r="S38" s="756"/>
      <c r="T38" s="288"/>
    </row>
    <row r="39" spans="2:21" ht="14" thickBot="1">
      <c r="B39" s="137"/>
      <c r="C39" s="287"/>
      <c r="D39" s="756"/>
      <c r="E39" s="757"/>
      <c r="F39" s="757"/>
      <c r="G39" s="757"/>
      <c r="H39" s="757"/>
      <c r="I39" s="757"/>
      <c r="J39" s="757"/>
      <c r="K39" s="757"/>
      <c r="L39" s="757"/>
      <c r="M39" s="757"/>
      <c r="N39" s="757"/>
      <c r="O39" s="757"/>
      <c r="P39" s="757"/>
      <c r="Q39" s="756"/>
      <c r="R39" s="756"/>
      <c r="S39" s="756"/>
      <c r="T39" s="288"/>
    </row>
    <row r="40" spans="2:21" ht="14" thickBot="1">
      <c r="B40" s="137"/>
      <c r="C40" s="287"/>
      <c r="D40" s="850"/>
      <c r="E40" s="2018" t="s">
        <v>1028</v>
      </c>
      <c r="F40" s="2018"/>
      <c r="G40" s="2018"/>
      <c r="H40" s="2018"/>
      <c r="I40" s="2018"/>
      <c r="J40" s="2018"/>
      <c r="K40" s="2018"/>
      <c r="L40" s="2018"/>
      <c r="M40" s="2018"/>
      <c r="N40" s="2018"/>
      <c r="O40" s="2018"/>
      <c r="P40" s="2018"/>
      <c r="Q40" s="756"/>
      <c r="R40" s="756"/>
      <c r="S40" s="756"/>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32" t="s">
        <v>302</v>
      </c>
      <c r="E42" s="2033"/>
      <c r="F42" s="2033"/>
      <c r="G42" s="2033"/>
      <c r="H42" s="2033"/>
      <c r="I42" s="2033"/>
      <c r="J42" s="2033"/>
      <c r="K42" s="2033"/>
      <c r="L42" s="2033"/>
      <c r="M42" s="2033"/>
      <c r="N42" s="2033"/>
      <c r="O42" s="2033"/>
      <c r="P42" s="2033"/>
      <c r="Q42" s="2033"/>
      <c r="R42" s="2033"/>
      <c r="S42" s="2034"/>
      <c r="T42" s="293"/>
      <c r="U42" s="137"/>
    </row>
    <row r="43" spans="2:21" ht="33" customHeight="1">
      <c r="B43" s="137"/>
      <c r="C43" s="294"/>
      <c r="D43" s="2035" t="s">
        <v>1016</v>
      </c>
      <c r="E43" s="2035"/>
      <c r="F43" s="2035"/>
      <c r="G43" s="2035"/>
      <c r="H43" s="2035"/>
      <c r="I43" s="2035"/>
      <c r="J43" s="2035"/>
      <c r="K43" s="2035"/>
      <c r="L43" s="2035"/>
      <c r="M43" s="2035"/>
      <c r="N43" s="2035"/>
      <c r="O43" s="2035"/>
      <c r="P43" s="2035"/>
      <c r="Q43" s="2035"/>
      <c r="R43" s="2035"/>
      <c r="S43" s="2035"/>
      <c r="T43" s="295"/>
      <c r="U43" s="137"/>
    </row>
    <row r="44" spans="2:21" ht="14" thickBot="1">
      <c r="B44" s="137"/>
      <c r="C44" s="287"/>
      <c r="D44" s="755" t="s">
        <v>298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38"/>
      <c r="E45" s="2018" t="s">
        <v>1021</v>
      </c>
      <c r="F45" s="2018"/>
      <c r="G45" s="2018"/>
      <c r="H45" s="2018"/>
      <c r="I45" s="2018"/>
      <c r="J45" s="2018"/>
      <c r="K45" s="2018"/>
      <c r="L45" s="2018"/>
      <c r="M45" s="2018"/>
      <c r="N45" s="2018"/>
      <c r="O45" s="2018"/>
      <c r="P45" s="2018"/>
      <c r="Q45" s="2018"/>
      <c r="R45" s="2018"/>
      <c r="S45" s="2018"/>
      <c r="T45" s="296"/>
      <c r="U45" s="137"/>
    </row>
    <row r="46" spans="2:21" ht="13" thickBot="1">
      <c r="B46" s="137"/>
      <c r="C46" s="139"/>
      <c r="D46" s="2039"/>
      <c r="E46" s="2018"/>
      <c r="F46" s="2018"/>
      <c r="G46" s="2018"/>
      <c r="H46" s="2018"/>
      <c r="I46" s="2018"/>
      <c r="J46" s="2018"/>
      <c r="K46" s="2018"/>
      <c r="L46" s="2018"/>
      <c r="M46" s="2018"/>
      <c r="N46" s="2018"/>
      <c r="O46" s="2018"/>
      <c r="P46" s="2018"/>
      <c r="Q46" s="2018"/>
      <c r="R46" s="2018"/>
      <c r="S46" s="2018"/>
      <c r="T46" s="296"/>
      <c r="U46" s="137"/>
    </row>
    <row r="47" spans="2:21" ht="13">
      <c r="B47" s="137"/>
      <c r="C47" s="139"/>
      <c r="D47" s="758"/>
      <c r="E47" s="2018"/>
      <c r="F47" s="2018"/>
      <c r="G47" s="2018"/>
      <c r="H47" s="2018"/>
      <c r="I47" s="2018"/>
      <c r="J47" s="2018"/>
      <c r="K47" s="2018"/>
      <c r="L47" s="2018"/>
      <c r="M47" s="2018"/>
      <c r="N47" s="2018"/>
      <c r="O47" s="2018"/>
      <c r="P47" s="2018"/>
      <c r="Q47" s="2018"/>
      <c r="R47" s="2018"/>
      <c r="S47" s="2018"/>
      <c r="T47" s="296"/>
      <c r="U47" s="137"/>
    </row>
    <row r="48" spans="2:21" ht="13">
      <c r="B48" s="137"/>
      <c r="C48" s="287"/>
      <c r="D48" s="755" t="s">
        <v>299</v>
      </c>
      <c r="E48" s="2018"/>
      <c r="F48" s="2018"/>
      <c r="G48" s="2018"/>
      <c r="H48" s="2018"/>
      <c r="I48" s="2018"/>
      <c r="J48" s="2018"/>
      <c r="K48" s="2018"/>
      <c r="L48" s="2018"/>
      <c r="M48" s="2018"/>
      <c r="N48" s="2018"/>
      <c r="O48" s="2018"/>
      <c r="P48" s="2018"/>
      <c r="Q48" s="2018"/>
      <c r="R48" s="2018"/>
      <c r="S48" s="2018"/>
      <c r="T48" s="288"/>
    </row>
    <row r="49" spans="2:20" ht="13">
      <c r="B49" s="137"/>
      <c r="C49" s="287"/>
      <c r="D49" s="759" t="s">
        <v>1018</v>
      </c>
      <c r="E49" s="355"/>
      <c r="F49" s="355"/>
      <c r="G49" s="355"/>
      <c r="H49" s="355"/>
      <c r="I49" s="355"/>
      <c r="J49" s="355"/>
      <c r="K49" s="355"/>
      <c r="L49" s="355"/>
      <c r="M49" s="355"/>
      <c r="N49" s="355"/>
      <c r="O49" s="355"/>
      <c r="P49" s="355"/>
      <c r="Q49" s="355"/>
      <c r="R49" s="355"/>
      <c r="S49" s="355"/>
      <c r="T49" s="288"/>
    </row>
    <row r="50" spans="2:20" ht="40" thickBot="1">
      <c r="B50" s="137"/>
      <c r="C50" s="287"/>
      <c r="D50" s="757" t="s">
        <v>303</v>
      </c>
      <c r="E50" s="355" t="s">
        <v>304</v>
      </c>
      <c r="F50" s="355" t="s">
        <v>305</v>
      </c>
      <c r="G50" s="355"/>
      <c r="H50" s="355"/>
      <c r="I50" s="355"/>
      <c r="J50" s="355"/>
      <c r="K50" s="355"/>
      <c r="L50" s="355"/>
      <c r="M50" s="355"/>
      <c r="N50" s="355"/>
      <c r="O50" s="355"/>
      <c r="P50" s="355"/>
      <c r="Q50" s="355"/>
      <c r="R50" s="355"/>
      <c r="S50" s="355"/>
      <c r="T50" s="288"/>
    </row>
    <row r="51" spans="2:20" ht="14" thickBot="1">
      <c r="B51" s="137"/>
      <c r="C51" s="287"/>
      <c r="D51" s="849"/>
      <c r="E51" s="849"/>
      <c r="F51" s="849"/>
      <c r="G51" s="760" t="s">
        <v>306</v>
      </c>
      <c r="H51" s="355"/>
      <c r="I51" s="355"/>
      <c r="J51" s="355"/>
      <c r="K51" s="355"/>
      <c r="L51" s="355"/>
      <c r="M51" s="355"/>
      <c r="N51" s="355"/>
      <c r="O51" s="355"/>
      <c r="P51" s="355"/>
      <c r="Q51" s="757"/>
      <c r="R51" s="757"/>
      <c r="S51" s="757"/>
      <c r="T51" s="288"/>
    </row>
    <row r="52" spans="2:20" ht="14" thickBot="1">
      <c r="B52" s="137"/>
      <c r="C52" s="287"/>
      <c r="D52" s="849"/>
      <c r="E52" s="849"/>
      <c r="F52" s="849"/>
      <c r="G52" s="761" t="s">
        <v>307</v>
      </c>
      <c r="H52" s="355"/>
      <c r="I52" s="355"/>
      <c r="J52" s="355"/>
      <c r="K52" s="355"/>
      <c r="L52" s="355"/>
      <c r="M52" s="355"/>
      <c r="N52" s="355"/>
      <c r="O52" s="355"/>
      <c r="P52" s="355"/>
      <c r="Q52" s="757"/>
      <c r="R52" s="757"/>
      <c r="S52" s="757"/>
      <c r="T52" s="288"/>
    </row>
    <row r="53" spans="2:20" ht="14" thickBot="1">
      <c r="B53" s="137"/>
      <c r="C53" s="287"/>
      <c r="D53" s="849"/>
      <c r="E53" s="849"/>
      <c r="F53" s="849"/>
      <c r="G53" s="761" t="s">
        <v>308</v>
      </c>
      <c r="H53" s="355"/>
      <c r="I53" s="355"/>
      <c r="J53" s="355"/>
      <c r="K53" s="355"/>
      <c r="L53" s="355"/>
      <c r="M53" s="355"/>
      <c r="N53" s="355"/>
      <c r="O53" s="355"/>
      <c r="P53" s="355"/>
      <c r="Q53" s="757"/>
      <c r="R53" s="757"/>
      <c r="S53" s="757"/>
      <c r="T53" s="288"/>
    </row>
    <row r="54" spans="2:20" ht="13">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1017</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37" t="s">
        <v>1015</v>
      </c>
      <c r="E56" s="2037"/>
      <c r="F56" s="2037"/>
      <c r="G56" s="2037"/>
      <c r="H56" s="2042" t="s">
        <v>1014</v>
      </c>
      <c r="I56" s="2042"/>
      <c r="J56" s="2042"/>
      <c r="K56" s="2042"/>
      <c r="L56" s="769"/>
      <c r="M56" s="757"/>
      <c r="O56" s="757"/>
      <c r="P56" s="757"/>
      <c r="Q56" s="757"/>
      <c r="R56" s="757"/>
      <c r="S56" s="756"/>
      <c r="T56" s="288"/>
    </row>
    <row r="57" spans="2:20" ht="21" customHeight="1" thickBot="1">
      <c r="B57" s="62"/>
      <c r="C57" s="298"/>
      <c r="D57" s="1966"/>
      <c r="E57" s="2036"/>
      <c r="F57" s="2036"/>
      <c r="G57" s="1967"/>
      <c r="H57" s="1966"/>
      <c r="I57" s="2036"/>
      <c r="J57" s="2036"/>
      <c r="K57" s="1967"/>
      <c r="L57" s="760" t="s">
        <v>306</v>
      </c>
      <c r="M57" s="757"/>
      <c r="O57" s="59"/>
      <c r="P57" s="59"/>
      <c r="Q57" s="757"/>
      <c r="R57" s="757"/>
      <c r="S57" s="757"/>
      <c r="T57" s="296"/>
    </row>
    <row r="58" spans="2:20" ht="14" thickBot="1">
      <c r="B58" s="62"/>
      <c r="C58" s="298"/>
      <c r="D58" s="1966"/>
      <c r="E58" s="2036"/>
      <c r="F58" s="2036"/>
      <c r="G58" s="1967"/>
      <c r="H58" s="1966"/>
      <c r="I58" s="2036"/>
      <c r="J58" s="2036"/>
      <c r="K58" s="1967"/>
      <c r="L58" s="761" t="s">
        <v>307</v>
      </c>
      <c r="M58" s="757"/>
      <c r="O58" s="59"/>
      <c r="P58" s="59"/>
      <c r="Q58" s="757"/>
      <c r="R58" s="757"/>
      <c r="S58" s="757"/>
      <c r="T58" s="296"/>
    </row>
    <row r="59" spans="2:20" ht="19.5" customHeight="1" thickBot="1">
      <c r="B59" s="62"/>
      <c r="C59" s="298"/>
      <c r="D59" s="1966"/>
      <c r="E59" s="2036"/>
      <c r="F59" s="2036"/>
      <c r="G59" s="1967"/>
      <c r="H59" s="1966"/>
      <c r="I59" s="2036"/>
      <c r="J59" s="2036"/>
      <c r="K59" s="1967"/>
      <c r="L59" s="2043" t="s">
        <v>308</v>
      </c>
      <c r="M59" s="2018"/>
      <c r="O59" s="59"/>
      <c r="P59" s="59"/>
      <c r="Q59" s="763"/>
      <c r="R59" s="763"/>
      <c r="S59" s="757"/>
      <c r="T59" s="296"/>
    </row>
    <row r="60" spans="2:20" ht="14"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2018" t="s">
        <v>1306</v>
      </c>
      <c r="F61" s="2018"/>
      <c r="G61" s="2018"/>
      <c r="H61" s="2018"/>
      <c r="I61" s="2018"/>
      <c r="J61" s="2018"/>
      <c r="K61" s="2018"/>
      <c r="L61" s="2018"/>
      <c r="M61" s="757"/>
      <c r="N61" s="763"/>
      <c r="O61" s="59"/>
      <c r="P61" s="59"/>
      <c r="Q61" s="763"/>
      <c r="R61" s="763"/>
      <c r="S61" s="757"/>
      <c r="T61" s="296"/>
    </row>
    <row r="62" spans="2:20" ht="13">
      <c r="B62" s="62"/>
      <c r="C62" s="298"/>
      <c r="D62" s="766"/>
      <c r="E62" s="766"/>
      <c r="F62" s="828"/>
      <c r="G62" s="828"/>
      <c r="H62" s="828"/>
      <c r="I62" s="766"/>
      <c r="J62" s="828"/>
      <c r="K62" s="828"/>
      <c r="L62" s="828"/>
      <c r="M62" s="757"/>
      <c r="N62" s="763"/>
      <c r="O62" s="59"/>
      <c r="P62" s="59"/>
      <c r="Q62" s="763"/>
      <c r="R62" s="763"/>
      <c r="S62" s="757"/>
      <c r="T62" s="296"/>
    </row>
    <row r="63" spans="2:20" ht="14" thickBot="1">
      <c r="B63" s="62"/>
      <c r="C63" s="298"/>
      <c r="D63" s="757"/>
      <c r="E63" s="757"/>
      <c r="F63" s="757"/>
      <c r="G63" s="757"/>
      <c r="H63" s="757"/>
      <c r="I63" s="757"/>
      <c r="J63" s="757"/>
      <c r="K63" s="757"/>
      <c r="L63" s="757"/>
      <c r="M63" s="757"/>
      <c r="N63" s="757"/>
      <c r="O63" s="757"/>
      <c r="P63" s="757"/>
      <c r="Q63" s="757"/>
      <c r="R63" s="757"/>
      <c r="S63" s="757"/>
      <c r="T63" s="288"/>
    </row>
    <row r="64" spans="2:20" ht="14" thickBot="1">
      <c r="B64" s="62"/>
      <c r="C64" s="298"/>
      <c r="D64" s="764" t="s">
        <v>1020</v>
      </c>
      <c r="E64" s="757"/>
      <c r="F64" s="757"/>
      <c r="G64" s="59"/>
      <c r="H64" s="850"/>
      <c r="I64" s="760" t="s">
        <v>309</v>
      </c>
      <c r="J64" s="757"/>
      <c r="K64" s="757"/>
      <c r="L64" s="757"/>
      <c r="M64" s="757"/>
      <c r="N64" s="757"/>
      <c r="O64" s="757"/>
      <c r="P64" s="757"/>
      <c r="Q64" s="757"/>
      <c r="R64" s="757"/>
      <c r="S64" s="757"/>
      <c r="T64" s="288"/>
    </row>
    <row r="65" spans="2:21" ht="14" thickBot="1">
      <c r="B65" s="62"/>
      <c r="C65" s="298"/>
      <c r="D65" s="764" t="s">
        <v>310</v>
      </c>
      <c r="E65" s="757"/>
      <c r="F65" s="757"/>
      <c r="G65" s="59"/>
      <c r="H65" s="765" t="s">
        <v>311</v>
      </c>
      <c r="I65" s="765" t="s">
        <v>312</v>
      </c>
      <c r="J65" s="757" t="s">
        <v>313</v>
      </c>
      <c r="K65" s="757" t="s">
        <v>314</v>
      </c>
      <c r="L65" s="757"/>
      <c r="M65" s="757"/>
      <c r="N65" s="757"/>
      <c r="O65" s="757"/>
      <c r="P65" s="757"/>
      <c r="Q65" s="757"/>
      <c r="R65" s="757"/>
      <c r="S65" s="757"/>
      <c r="T65" s="288"/>
    </row>
    <row r="66" spans="2:21" ht="14" thickBot="1">
      <c r="B66" s="62"/>
      <c r="C66" s="298"/>
      <c r="D66" s="764" t="s">
        <v>315</v>
      </c>
      <c r="E66" s="757"/>
      <c r="F66" s="757"/>
      <c r="G66" s="757"/>
      <c r="H66" s="850"/>
      <c r="I66" s="850"/>
      <c r="J66" s="850"/>
      <c r="K66" s="850"/>
      <c r="L66" s="764" t="s">
        <v>316</v>
      </c>
      <c r="M66" s="757"/>
      <c r="N66" s="757"/>
      <c r="O66" s="757"/>
      <c r="P66" s="757"/>
      <c r="Q66" s="757"/>
      <c r="R66" s="757"/>
      <c r="S66" s="757"/>
      <c r="T66" s="288"/>
    </row>
    <row r="67" spans="2:21" ht="13">
      <c r="B67" s="62"/>
      <c r="C67" s="298"/>
      <c r="D67" s="757"/>
      <c r="E67" s="757"/>
      <c r="F67" s="757"/>
      <c r="G67" s="757"/>
      <c r="H67" s="757"/>
      <c r="I67" s="757"/>
      <c r="J67" s="757"/>
      <c r="K67" s="757"/>
      <c r="L67" s="757"/>
      <c r="M67" s="757"/>
      <c r="N67" s="757"/>
      <c r="O67" s="757"/>
      <c r="P67" s="757"/>
      <c r="Q67" s="757"/>
      <c r="R67" s="757"/>
      <c r="S67" s="757"/>
      <c r="T67" s="288"/>
    </row>
    <row r="68" spans="2:21" ht="13">
      <c r="B68" s="62"/>
      <c r="C68" s="298"/>
      <c r="D68" s="759" t="s">
        <v>1019</v>
      </c>
      <c r="E68" s="757"/>
      <c r="F68" s="757"/>
      <c r="G68" s="757"/>
      <c r="H68" s="757"/>
      <c r="I68" s="757"/>
      <c r="J68" s="757"/>
      <c r="K68" s="757"/>
      <c r="L68" s="757"/>
      <c r="M68" s="757"/>
      <c r="N68" s="757"/>
      <c r="O68" s="757"/>
      <c r="P68" s="757"/>
      <c r="Q68" s="757"/>
      <c r="R68" s="757"/>
      <c r="S68" s="757"/>
      <c r="T68" s="288"/>
    </row>
    <row r="69" spans="2:21" ht="14" thickBot="1">
      <c r="B69" s="62"/>
      <c r="C69" s="299"/>
      <c r="D69" s="757" t="s">
        <v>317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318</v>
      </c>
      <c r="E70" s="851"/>
      <c r="F70" s="2018" t="s">
        <v>319</v>
      </c>
      <c r="G70" s="2018"/>
      <c r="H70" s="2018"/>
      <c r="I70" s="2018"/>
      <c r="J70" s="2018"/>
      <c r="K70" s="2018"/>
      <c r="L70" s="2018"/>
      <c r="M70" s="2018"/>
      <c r="N70" s="2018"/>
      <c r="O70" s="2018"/>
      <c r="P70" s="2018"/>
      <c r="Q70" s="757"/>
      <c r="R70" s="757"/>
      <c r="S70" s="767"/>
      <c r="T70" s="96"/>
    </row>
    <row r="71" spans="2:21" ht="13.5" customHeight="1" thickBot="1">
      <c r="B71" s="62"/>
      <c r="C71" s="346"/>
      <c r="D71" s="768" t="s">
        <v>320</v>
      </c>
      <c r="E71" s="852"/>
      <c r="F71" s="2018"/>
      <c r="G71" s="2018"/>
      <c r="H71" s="2018"/>
      <c r="I71" s="2018"/>
      <c r="J71" s="2018"/>
      <c r="K71" s="2018"/>
      <c r="L71" s="2018"/>
      <c r="M71" s="2018"/>
      <c r="N71" s="2018"/>
      <c r="O71" s="2018"/>
      <c r="P71" s="2018"/>
      <c r="Q71" s="757"/>
      <c r="R71" s="757"/>
      <c r="S71" s="767"/>
      <c r="T71" s="96"/>
    </row>
    <row r="72" spans="2:21" ht="54.75" customHeight="1">
      <c r="B72" s="62"/>
      <c r="C72" s="346"/>
      <c r="D72" s="768" t="s">
        <v>321</v>
      </c>
      <c r="E72" s="2040"/>
      <c r="F72" s="757"/>
      <c r="G72" s="757"/>
      <c r="H72" s="757"/>
      <c r="I72" s="757"/>
      <c r="J72" s="757"/>
      <c r="K72" s="757"/>
      <c r="L72" s="757"/>
      <c r="M72" s="757"/>
      <c r="N72" s="757"/>
      <c r="O72" s="757"/>
      <c r="P72" s="757"/>
      <c r="Q72" s="757"/>
      <c r="R72" s="757"/>
      <c r="S72" s="767"/>
      <c r="T72" s="96"/>
    </row>
    <row r="73" spans="2:21" ht="9.75" customHeight="1" thickBot="1">
      <c r="B73" s="62"/>
      <c r="C73" s="300"/>
      <c r="D73" s="768"/>
      <c r="E73" s="2041"/>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ageMargins left="0.24" right="0.22" top="0.46" bottom="0.41" header="0.3" footer="0.3"/>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P47"/>
  <sheetViews>
    <sheetView workbookViewId="0">
      <selection activeCell="E8" sqref="E8"/>
    </sheetView>
  </sheetViews>
  <sheetFormatPr baseColWidth="10" defaultColWidth="8.83203125" defaultRowHeight="12" x14ac:dyDescent="0"/>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8.83203125" style="93"/>
  </cols>
  <sheetData>
    <row r="1" spans="1:16" ht="45" customHeight="1" thickBot="1">
      <c r="A1" s="560"/>
      <c r="J1" s="104"/>
      <c r="K1" s="104"/>
    </row>
    <row r="2" spans="1:16" ht="18.75" customHeight="1" thickBot="1">
      <c r="C2" s="2044" t="s">
        <v>1429</v>
      </c>
      <c r="D2" s="2045"/>
      <c r="E2" s="2045"/>
      <c r="F2" s="2045"/>
      <c r="G2" s="2045"/>
      <c r="H2" s="2045"/>
      <c r="I2" s="2045"/>
      <c r="J2" s="2046"/>
    </row>
    <row r="3" spans="1:16" ht="18" customHeight="1" thickBot="1">
      <c r="C3" s="2047" t="s">
        <v>1535</v>
      </c>
      <c r="D3" s="2048"/>
      <c r="E3" s="2048"/>
      <c r="F3" s="2048"/>
      <c r="G3" s="2048"/>
      <c r="H3" s="2048"/>
      <c r="I3" s="2048"/>
      <c r="J3" s="2049"/>
    </row>
    <row r="4" spans="1:16" ht="12" customHeight="1" thickBot="1">
      <c r="C4" s="638"/>
      <c r="D4" s="639"/>
      <c r="E4" s="640"/>
      <c r="F4" s="640"/>
      <c r="G4" s="640"/>
      <c r="H4" s="640"/>
      <c r="I4" s="640"/>
      <c r="J4" s="641"/>
    </row>
    <row r="5" spans="1:16" ht="48.75" customHeight="1" thickBot="1">
      <c r="C5" s="346"/>
      <c r="D5" s="684" t="s">
        <v>367</v>
      </c>
      <c r="E5" s="1735" t="s">
        <v>1534</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4">
      <c r="C10" s="346"/>
      <c r="D10" s="350"/>
      <c r="E10" s="351"/>
      <c r="F10" s="351"/>
      <c r="G10" s="351"/>
      <c r="H10" s="351"/>
      <c r="I10" s="351"/>
      <c r="J10" s="556"/>
      <c r="K10" s="106"/>
    </row>
    <row r="11" spans="1:16" ht="24.75" customHeight="1">
      <c r="C11" s="346"/>
      <c r="D11" s="2050"/>
      <c r="E11" s="2050"/>
      <c r="F11" s="2050"/>
      <c r="G11" s="349"/>
      <c r="H11" s="349"/>
      <c r="I11" s="349"/>
      <c r="J11" s="556"/>
      <c r="K11" s="106"/>
    </row>
    <row r="12" spans="1:16" ht="14">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27"/>
      <c r="E15" s="1727"/>
      <c r="F15" s="349"/>
      <c r="G15" s="349"/>
      <c r="H15" s="349"/>
      <c r="I15" s="349"/>
      <c r="J15" s="556"/>
      <c r="K15" s="106"/>
    </row>
    <row r="16" spans="1:16" ht="14">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4">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28"/>
      <c r="E39" s="1728"/>
      <c r="F39" s="1728"/>
      <c r="G39" s="1728"/>
      <c r="H39" s="1728"/>
      <c r="I39" s="548"/>
      <c r="J39" s="682"/>
      <c r="K39" s="90"/>
      <c r="L39" s="90"/>
      <c r="M39" s="90"/>
      <c r="N39" s="90"/>
      <c r="O39" s="90"/>
    </row>
    <row r="40" spans="3:15" ht="13">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1:J145"/>
  <sheetViews>
    <sheetView workbookViewId="0">
      <selection activeCell="G14" sqref="G14"/>
    </sheetView>
  </sheetViews>
  <sheetFormatPr baseColWidth="10" defaultColWidth="8.83203125" defaultRowHeight="12" x14ac:dyDescent="0"/>
  <cols>
    <col min="1" max="1" width="27.83203125" style="20" customWidth="1"/>
    <col min="2" max="2" width="2.5" style="20" customWidth="1"/>
    <col min="3" max="3" width="12" style="20" customWidth="1"/>
    <col min="4" max="4" width="26" style="20" customWidth="1"/>
    <col min="5" max="5" width="9.6640625" style="20" customWidth="1"/>
    <col min="6" max="6" width="74.1640625" style="20" customWidth="1"/>
    <col min="7" max="7" width="9" style="20" customWidth="1"/>
    <col min="8" max="8" width="2.1640625" style="20" customWidth="1"/>
    <col min="9" max="16384" width="8.83203125" style="20"/>
  </cols>
  <sheetData>
    <row r="1" spans="2:10" ht="54.75" customHeight="1" thickBot="1"/>
    <row r="2" spans="2:10" ht="13" thickBot="1">
      <c r="B2" s="662"/>
      <c r="C2" s="322"/>
      <c r="D2" s="322"/>
      <c r="E2" s="322"/>
      <c r="F2" s="322"/>
      <c r="G2" s="322"/>
      <c r="H2" s="323"/>
    </row>
    <row r="3" spans="2:10" ht="20" thickBot="1">
      <c r="B3" s="324"/>
      <c r="C3" s="2053" t="s">
        <v>1429</v>
      </c>
      <c r="D3" s="2054"/>
      <c r="E3" s="2054"/>
      <c r="F3" s="2055"/>
      <c r="G3" s="700"/>
      <c r="H3" s="971"/>
      <c r="I3" s="700"/>
      <c r="J3" s="700"/>
    </row>
    <row r="4" spans="2:10" ht="18" thickBot="1">
      <c r="B4" s="324"/>
      <c r="C4" s="2056" t="s">
        <v>1535</v>
      </c>
      <c r="D4" s="2057"/>
      <c r="E4" s="2057"/>
      <c r="F4" s="2058"/>
      <c r="G4" s="701"/>
      <c r="H4" s="972"/>
      <c r="I4" s="701"/>
      <c r="J4" s="701"/>
    </row>
    <row r="5" spans="2:10" ht="18" thickBot="1">
      <c r="B5" s="324"/>
      <c r="C5" s="705"/>
      <c r="D5" s="699"/>
      <c r="E5" s="699"/>
      <c r="F5" s="699"/>
      <c r="G5" s="699"/>
      <c r="H5" s="706"/>
      <c r="I5" s="699"/>
      <c r="J5" s="699"/>
    </row>
    <row r="6" spans="2:10" ht="14" thickBot="1">
      <c r="B6" s="324"/>
      <c r="C6" s="983" t="s">
        <v>1536</v>
      </c>
      <c r="D6" s="2051" t="s">
        <v>1537</v>
      </c>
      <c r="E6" s="2051"/>
      <c r="F6" s="2051"/>
      <c r="G6" s="547"/>
      <c r="H6" s="29"/>
    </row>
    <row r="7" spans="2:10" ht="16.5" customHeight="1" thickBot="1">
      <c r="B7" s="324"/>
      <c r="C7" s="984" t="s">
        <v>1538</v>
      </c>
      <c r="D7" s="2051" t="s">
        <v>1539</v>
      </c>
      <c r="E7" s="2051"/>
      <c r="F7" s="2051"/>
      <c r="G7" s="547"/>
      <c r="H7" s="29"/>
    </row>
    <row r="8" spans="2:10" ht="95.25" customHeight="1" thickBot="1">
      <c r="B8" s="324"/>
      <c r="C8" s="984" t="s">
        <v>1540</v>
      </c>
      <c r="D8" s="2051" t="s">
        <v>1541</v>
      </c>
      <c r="E8" s="2051"/>
      <c r="F8" s="2051"/>
      <c r="G8" s="547"/>
      <c r="H8" s="29"/>
    </row>
    <row r="9" spans="2:10" ht="14" thickBot="1">
      <c r="B9" s="324"/>
      <c r="C9" s="984" t="s">
        <v>1542</v>
      </c>
      <c r="D9" s="2052"/>
      <c r="E9" s="2052"/>
      <c r="F9" s="2052"/>
      <c r="G9" s="547"/>
      <c r="H9" s="29"/>
    </row>
    <row r="10" spans="2:10" ht="14" thickBot="1">
      <c r="B10" s="324"/>
      <c r="C10" s="547"/>
      <c r="D10" s="547"/>
      <c r="E10" s="547"/>
      <c r="F10" s="547"/>
      <c r="G10" s="547"/>
      <c r="H10" s="29"/>
    </row>
    <row r="11" spans="2:10" ht="14" thickBot="1">
      <c r="B11" s="324"/>
      <c r="C11" s="1056" t="s">
        <v>1543</v>
      </c>
      <c r="D11" s="2103" t="s">
        <v>1544</v>
      </c>
      <c r="E11" s="2104"/>
      <c r="F11" s="2105"/>
      <c r="G11" s="688"/>
      <c r="H11" s="29"/>
    </row>
    <row r="12" spans="2:10" ht="39.75" customHeight="1" thickBot="1">
      <c r="B12" s="324"/>
      <c r="C12" s="2106"/>
      <c r="D12" s="2065" t="s">
        <v>1545</v>
      </c>
      <c r="E12" s="2066"/>
      <c r="F12" s="2067"/>
      <c r="G12" s="688"/>
      <c r="H12" s="29"/>
    </row>
    <row r="13" spans="2:10" ht="14" thickBot="1">
      <c r="B13" s="324"/>
      <c r="C13" s="2107"/>
      <c r="D13" s="1057" t="s">
        <v>1546</v>
      </c>
      <c r="E13" s="2065" t="s">
        <v>1547</v>
      </c>
      <c r="F13" s="2067"/>
      <c r="G13" s="688"/>
      <c r="H13" s="29"/>
    </row>
    <row r="14" spans="2:10" ht="14" thickBot="1">
      <c r="B14" s="324"/>
      <c r="C14" s="2107"/>
      <c r="D14" s="2109"/>
      <c r="E14" s="2071" t="s">
        <v>1548</v>
      </c>
      <c r="F14" s="2072"/>
      <c r="G14" s="873"/>
      <c r="H14" s="29"/>
    </row>
    <row r="15" spans="2:10" ht="27" thickBot="1">
      <c r="B15" s="324"/>
      <c r="C15" s="2107"/>
      <c r="D15" s="2110"/>
      <c r="E15" s="1058" t="s">
        <v>1549</v>
      </c>
      <c r="F15" s="1059" t="s">
        <v>1550</v>
      </c>
      <c r="G15" s="873"/>
      <c r="H15" s="29"/>
    </row>
    <row r="16" spans="2:10" ht="27" thickBot="1">
      <c r="B16" s="324"/>
      <c r="C16" s="2107"/>
      <c r="D16" s="2110"/>
      <c r="E16" s="1058" t="s">
        <v>1551</v>
      </c>
      <c r="F16" s="1059" t="s">
        <v>1552</v>
      </c>
      <c r="G16" s="873"/>
      <c r="H16" s="29"/>
    </row>
    <row r="17" spans="2:8" ht="27" thickBot="1">
      <c r="B17" s="324"/>
      <c r="C17" s="2107"/>
      <c r="D17" s="2110"/>
      <c r="E17" s="1058" t="s">
        <v>1553</v>
      </c>
      <c r="F17" s="1059" t="s">
        <v>1554</v>
      </c>
      <c r="G17" s="873"/>
      <c r="H17" s="29"/>
    </row>
    <row r="18" spans="2:8" ht="27" thickBot="1">
      <c r="B18" s="324"/>
      <c r="C18" s="2107"/>
      <c r="D18" s="2111"/>
      <c r="E18" s="1058" t="s">
        <v>1555</v>
      </c>
      <c r="F18" s="1059" t="s">
        <v>1556</v>
      </c>
      <c r="G18" s="873"/>
      <c r="H18" s="29"/>
    </row>
    <row r="19" spans="2:8" ht="14" thickBot="1">
      <c r="B19" s="324"/>
      <c r="C19" s="2107"/>
      <c r="D19" s="1057" t="s">
        <v>1557</v>
      </c>
      <c r="E19" s="2065" t="s">
        <v>1558</v>
      </c>
      <c r="F19" s="2067"/>
      <c r="G19" s="870"/>
      <c r="H19" s="29"/>
    </row>
    <row r="20" spans="2:8" ht="14" thickBot="1">
      <c r="B20" s="324"/>
      <c r="C20" s="2107"/>
      <c r="D20" s="2109"/>
      <c r="E20" s="2071" t="s">
        <v>1559</v>
      </c>
      <c r="F20" s="2072"/>
      <c r="G20" s="873"/>
      <c r="H20" s="29"/>
    </row>
    <row r="21" spans="2:8" ht="40" thickBot="1">
      <c r="B21" s="324"/>
      <c r="C21" s="2107"/>
      <c r="D21" s="2110"/>
      <c r="E21" s="1060" t="s">
        <v>1560</v>
      </c>
      <c r="F21" s="982" t="s">
        <v>1561</v>
      </c>
      <c r="G21" s="873"/>
      <c r="H21" s="29"/>
    </row>
    <row r="22" spans="2:8" ht="40" thickBot="1">
      <c r="B22" s="324"/>
      <c r="C22" s="2107"/>
      <c r="D22" s="2110"/>
      <c r="E22" s="1060" t="s">
        <v>1562</v>
      </c>
      <c r="F22" s="982" t="s">
        <v>1563</v>
      </c>
      <c r="G22" s="873"/>
      <c r="H22" s="29"/>
    </row>
    <row r="23" spans="2:8" ht="40" thickBot="1">
      <c r="B23" s="324"/>
      <c r="C23" s="2107"/>
      <c r="D23" s="2110"/>
      <c r="E23" s="1060" t="s">
        <v>1564</v>
      </c>
      <c r="F23" s="982" t="s">
        <v>1565</v>
      </c>
      <c r="G23" s="873"/>
      <c r="H23" s="29"/>
    </row>
    <row r="24" spans="2:8" ht="40" thickBot="1">
      <c r="B24" s="324"/>
      <c r="C24" s="2107"/>
      <c r="D24" s="2110"/>
      <c r="E24" s="1060" t="s">
        <v>1566</v>
      </c>
      <c r="F24" s="982" t="s">
        <v>1567</v>
      </c>
      <c r="G24" s="873"/>
      <c r="H24" s="29"/>
    </row>
    <row r="25" spans="2:8" ht="40" thickBot="1">
      <c r="B25" s="324"/>
      <c r="C25" s="2107"/>
      <c r="D25" s="2110"/>
      <c r="E25" s="1060" t="s">
        <v>1568</v>
      </c>
      <c r="F25" s="982" t="s">
        <v>1569</v>
      </c>
      <c r="G25" s="873"/>
      <c r="H25" s="29"/>
    </row>
    <row r="26" spans="2:8" ht="40" thickBot="1">
      <c r="B26" s="324"/>
      <c r="C26" s="2108"/>
      <c r="D26" s="2111"/>
      <c r="E26" s="1060" t="s">
        <v>1570</v>
      </c>
      <c r="F26" s="982" t="s">
        <v>1571</v>
      </c>
      <c r="G26" s="873"/>
      <c r="H26" s="29"/>
    </row>
    <row r="27" spans="2:8" ht="14" thickBot="1">
      <c r="B27" s="324"/>
      <c r="C27" s="1061" t="s">
        <v>1572</v>
      </c>
      <c r="D27" s="2097" t="s">
        <v>1573</v>
      </c>
      <c r="E27" s="2098"/>
      <c r="F27" s="2099"/>
      <c r="G27" s="870"/>
      <c r="H27" s="29"/>
    </row>
    <row r="28" spans="2:8" ht="14" thickBot="1">
      <c r="B28" s="324"/>
      <c r="C28" s="2100"/>
      <c r="D28" s="2065" t="s">
        <v>1574</v>
      </c>
      <c r="E28" s="2066"/>
      <c r="F28" s="2067"/>
      <c r="G28" s="870"/>
      <c r="H28" s="29"/>
    </row>
    <row r="29" spans="2:8" ht="14" thickBot="1">
      <c r="B29" s="324"/>
      <c r="C29" s="2101"/>
      <c r="D29" s="1057" t="s">
        <v>1575</v>
      </c>
      <c r="E29" s="2065" t="s">
        <v>1576</v>
      </c>
      <c r="F29" s="2067"/>
      <c r="G29" s="870"/>
      <c r="H29" s="29"/>
    </row>
    <row r="30" spans="2:8" ht="14" thickBot="1">
      <c r="B30" s="324"/>
      <c r="C30" s="2101"/>
      <c r="D30" s="2079"/>
      <c r="E30" s="2071" t="s">
        <v>1577</v>
      </c>
      <c r="F30" s="2072"/>
      <c r="G30" s="873"/>
      <c r="H30" s="29"/>
    </row>
    <row r="31" spans="2:8" ht="27" thickBot="1">
      <c r="B31" s="324"/>
      <c r="C31" s="2101"/>
      <c r="D31" s="2080"/>
      <c r="E31" s="1060" t="s">
        <v>1578</v>
      </c>
      <c r="F31" s="982" t="s">
        <v>1579</v>
      </c>
      <c r="G31" s="873"/>
      <c r="H31" s="29"/>
    </row>
    <row r="32" spans="2:8" ht="27" thickBot="1">
      <c r="B32" s="324"/>
      <c r="C32" s="2101"/>
      <c r="D32" s="2080"/>
      <c r="E32" s="1060" t="s">
        <v>1580</v>
      </c>
      <c r="F32" s="982" t="s">
        <v>1581</v>
      </c>
      <c r="G32" s="873"/>
      <c r="H32" s="29"/>
    </row>
    <row r="33" spans="2:8" ht="27" thickBot="1">
      <c r="B33" s="324"/>
      <c r="C33" s="2101"/>
      <c r="D33" s="2081"/>
      <c r="E33" s="1060" t="s">
        <v>1582</v>
      </c>
      <c r="F33" s="982" t="s">
        <v>1583</v>
      </c>
      <c r="G33" s="873"/>
      <c r="H33" s="29"/>
    </row>
    <row r="34" spans="2:8" ht="14" thickBot="1">
      <c r="B34" s="324"/>
      <c r="C34" s="2101"/>
      <c r="D34" s="1057" t="s">
        <v>1584</v>
      </c>
      <c r="E34" s="2065" t="s">
        <v>1585</v>
      </c>
      <c r="F34" s="2067"/>
      <c r="G34" s="870"/>
      <c r="H34" s="29"/>
    </row>
    <row r="35" spans="2:8" ht="14" thickBot="1">
      <c r="B35" s="324"/>
      <c r="C35" s="2101"/>
      <c r="D35" s="2079"/>
      <c r="E35" s="2071" t="s">
        <v>1586</v>
      </c>
      <c r="F35" s="2072"/>
      <c r="G35" s="873"/>
      <c r="H35" s="29"/>
    </row>
    <row r="36" spans="2:8" ht="27" thickBot="1">
      <c r="B36" s="324"/>
      <c r="C36" s="2101"/>
      <c r="D36" s="2080"/>
      <c r="E36" s="1060" t="s">
        <v>1587</v>
      </c>
      <c r="F36" s="982" t="s">
        <v>1588</v>
      </c>
      <c r="G36" s="873">
        <v>1</v>
      </c>
      <c r="H36" s="29"/>
    </row>
    <row r="37" spans="2:8" ht="27" thickBot="1">
      <c r="B37" s="324"/>
      <c r="C37" s="2101"/>
      <c r="D37" s="2080"/>
      <c r="E37" s="1060" t="s">
        <v>1589</v>
      </c>
      <c r="F37" s="982" t="s">
        <v>1590</v>
      </c>
      <c r="G37" s="873"/>
      <c r="H37" s="29"/>
    </row>
    <row r="38" spans="2:8" ht="27" thickBot="1">
      <c r="B38" s="324"/>
      <c r="C38" s="2101"/>
      <c r="D38" s="2081"/>
      <c r="E38" s="1060" t="s">
        <v>1591</v>
      </c>
      <c r="F38" s="982" t="s">
        <v>1592</v>
      </c>
      <c r="G38" s="873"/>
      <c r="H38" s="29"/>
    </row>
    <row r="39" spans="2:8" ht="14" thickBot="1">
      <c r="B39" s="324"/>
      <c r="C39" s="2101"/>
      <c r="D39" s="1057" t="s">
        <v>1593</v>
      </c>
      <c r="E39" s="2065" t="s">
        <v>1594</v>
      </c>
      <c r="F39" s="2067"/>
      <c r="G39" s="870"/>
      <c r="H39" s="29"/>
    </row>
    <row r="40" spans="2:8" ht="14" thickBot="1">
      <c r="B40" s="324"/>
      <c r="C40" s="2101"/>
      <c r="D40" s="2079"/>
      <c r="E40" s="2071" t="s">
        <v>1595</v>
      </c>
      <c r="F40" s="2072"/>
      <c r="G40" s="873"/>
      <c r="H40" s="29"/>
    </row>
    <row r="41" spans="2:8" ht="27" thickBot="1">
      <c r="B41" s="324"/>
      <c r="C41" s="2101"/>
      <c r="D41" s="2080"/>
      <c r="E41" s="1060" t="s">
        <v>1596</v>
      </c>
      <c r="F41" s="982" t="s">
        <v>1597</v>
      </c>
      <c r="G41" s="873"/>
      <c r="H41" s="29"/>
    </row>
    <row r="42" spans="2:8" ht="27" thickBot="1">
      <c r="B42" s="324"/>
      <c r="C42" s="2101"/>
      <c r="D42" s="2080"/>
      <c r="E42" s="1060" t="s">
        <v>1598</v>
      </c>
      <c r="F42" s="982" t="s">
        <v>1599</v>
      </c>
      <c r="G42" s="873"/>
      <c r="H42" s="29"/>
    </row>
    <row r="43" spans="2:8" ht="27" thickBot="1">
      <c r="B43" s="324"/>
      <c r="C43" s="2101"/>
      <c r="D43" s="2081"/>
      <c r="E43" s="1060" t="s">
        <v>1600</v>
      </c>
      <c r="F43" s="982" t="s">
        <v>1601</v>
      </c>
      <c r="G43" s="873"/>
      <c r="H43" s="29"/>
    </row>
    <row r="44" spans="2:8" ht="14" thickBot="1">
      <c r="B44" s="324"/>
      <c r="C44" s="2101"/>
      <c r="D44" s="1057" t="s">
        <v>1602</v>
      </c>
      <c r="E44" s="2065" t="s">
        <v>1603</v>
      </c>
      <c r="F44" s="2067"/>
      <c r="G44" s="870"/>
      <c r="H44" s="29"/>
    </row>
    <row r="45" spans="2:8" ht="14" thickBot="1">
      <c r="B45" s="324"/>
      <c r="C45" s="2101"/>
      <c r="D45" s="2079"/>
      <c r="E45" s="2071" t="s">
        <v>1604</v>
      </c>
      <c r="F45" s="2072"/>
      <c r="G45" s="873"/>
      <c r="H45" s="29"/>
    </row>
    <row r="46" spans="2:8" ht="27" thickBot="1">
      <c r="B46" s="324"/>
      <c r="C46" s="2101"/>
      <c r="D46" s="2080"/>
      <c r="E46" s="1060" t="s">
        <v>1605</v>
      </c>
      <c r="F46" s="982" t="s">
        <v>1606</v>
      </c>
      <c r="G46" s="873"/>
      <c r="H46" s="29"/>
    </row>
    <row r="47" spans="2:8" ht="27" thickBot="1">
      <c r="B47" s="324"/>
      <c r="C47" s="2101"/>
      <c r="D47" s="2081"/>
      <c r="E47" s="1060" t="s">
        <v>1607</v>
      </c>
      <c r="F47" s="982" t="s">
        <v>1608</v>
      </c>
      <c r="G47" s="873"/>
      <c r="H47" s="29"/>
    </row>
    <row r="48" spans="2:8" ht="14" thickBot="1">
      <c r="B48" s="324"/>
      <c r="C48" s="2101"/>
      <c r="D48" s="1057" t="s">
        <v>1609</v>
      </c>
      <c r="E48" s="2065" t="s">
        <v>1610</v>
      </c>
      <c r="F48" s="2067"/>
      <c r="G48" s="870"/>
      <c r="H48" s="29"/>
    </row>
    <row r="49" spans="2:8" ht="14" thickBot="1">
      <c r="B49" s="324"/>
      <c r="C49" s="2101"/>
      <c r="D49" s="2079"/>
      <c r="E49" s="2071" t="s">
        <v>1611</v>
      </c>
      <c r="F49" s="2072"/>
      <c r="G49" s="873"/>
      <c r="H49" s="29"/>
    </row>
    <row r="50" spans="2:8" ht="27" thickBot="1">
      <c r="B50" s="324"/>
      <c r="C50" s="2101"/>
      <c r="D50" s="2080"/>
      <c r="E50" s="1060" t="s">
        <v>1612</v>
      </c>
      <c r="F50" s="982" t="s">
        <v>1613</v>
      </c>
      <c r="G50" s="873"/>
      <c r="H50" s="29"/>
    </row>
    <row r="51" spans="2:8" ht="27" thickBot="1">
      <c r="B51" s="324"/>
      <c r="C51" s="2101"/>
      <c r="D51" s="2081"/>
      <c r="E51" s="1060" t="s">
        <v>1614</v>
      </c>
      <c r="F51" s="982" t="s">
        <v>1615</v>
      </c>
      <c r="G51" s="873"/>
      <c r="H51" s="29"/>
    </row>
    <row r="52" spans="2:8" ht="14" thickBot="1">
      <c r="B52" s="324"/>
      <c r="C52" s="2101"/>
      <c r="D52" s="1057" t="s">
        <v>1616</v>
      </c>
      <c r="E52" s="2065" t="s">
        <v>1617</v>
      </c>
      <c r="F52" s="2067"/>
      <c r="G52" s="870"/>
      <c r="H52" s="29"/>
    </row>
    <row r="53" spans="2:8" ht="14" thickBot="1">
      <c r="B53" s="324"/>
      <c r="C53" s="2101"/>
      <c r="D53" s="2079"/>
      <c r="E53" s="2071" t="s">
        <v>1618</v>
      </c>
      <c r="F53" s="2072"/>
      <c r="G53" s="873"/>
      <c r="H53" s="29"/>
    </row>
    <row r="54" spans="2:8" ht="27" thickBot="1">
      <c r="B54" s="324"/>
      <c r="C54" s="2101"/>
      <c r="D54" s="2080"/>
      <c r="E54" s="1060" t="s">
        <v>1619</v>
      </c>
      <c r="F54" s="982" t="s">
        <v>1620</v>
      </c>
      <c r="G54" s="873"/>
      <c r="H54" s="29"/>
    </row>
    <row r="55" spans="2:8" ht="27" thickBot="1">
      <c r="B55" s="324"/>
      <c r="C55" s="2101"/>
      <c r="D55" s="2081"/>
      <c r="E55" s="1060" t="s">
        <v>1621</v>
      </c>
      <c r="F55" s="982" t="s">
        <v>1622</v>
      </c>
      <c r="G55" s="873"/>
      <c r="H55" s="29"/>
    </row>
    <row r="56" spans="2:8" ht="14" thickBot="1">
      <c r="B56" s="324"/>
      <c r="C56" s="2101"/>
      <c r="D56" s="1057" t="s">
        <v>1623</v>
      </c>
      <c r="E56" s="2065" t="s">
        <v>1624</v>
      </c>
      <c r="F56" s="2067"/>
      <c r="G56" s="870"/>
      <c r="H56" s="29"/>
    </row>
    <row r="57" spans="2:8" ht="14" thickBot="1">
      <c r="B57" s="324"/>
      <c r="C57" s="2101"/>
      <c r="D57" s="2079"/>
      <c r="E57" s="2071" t="s">
        <v>1625</v>
      </c>
      <c r="F57" s="2072"/>
      <c r="G57" s="873"/>
      <c r="H57" s="29"/>
    </row>
    <row r="58" spans="2:8" ht="27" thickBot="1">
      <c r="B58" s="324"/>
      <c r="C58" s="2101"/>
      <c r="D58" s="2080"/>
      <c r="E58" s="1060" t="s">
        <v>1626</v>
      </c>
      <c r="F58" s="982" t="s">
        <v>1627</v>
      </c>
      <c r="G58" s="873"/>
      <c r="H58" s="29"/>
    </row>
    <row r="59" spans="2:8" ht="27" thickBot="1">
      <c r="B59" s="324"/>
      <c r="C59" s="2101"/>
      <c r="D59" s="2081"/>
      <c r="E59" s="1060" t="s">
        <v>1628</v>
      </c>
      <c r="F59" s="982" t="s">
        <v>1629</v>
      </c>
      <c r="G59" s="873"/>
      <c r="H59" s="29"/>
    </row>
    <row r="60" spans="2:8" ht="14" thickBot="1">
      <c r="B60" s="324"/>
      <c r="C60" s="2101"/>
      <c r="D60" s="1057" t="s">
        <v>1630</v>
      </c>
      <c r="E60" s="2091" t="s">
        <v>1631</v>
      </c>
      <c r="F60" s="2092"/>
      <c r="G60" s="870"/>
      <c r="H60" s="29"/>
    </row>
    <row r="61" spans="2:8" ht="13">
      <c r="B61" s="324"/>
      <c r="C61" s="2101"/>
      <c r="D61" s="2093"/>
      <c r="E61" s="2096" t="s">
        <v>1632</v>
      </c>
      <c r="F61" s="2096"/>
      <c r="G61" s="873"/>
      <c r="H61" s="29"/>
    </row>
    <row r="62" spans="2:8" ht="26">
      <c r="B62" s="324"/>
      <c r="C62" s="2101"/>
      <c r="D62" s="2094"/>
      <c r="E62" s="1062" t="s">
        <v>1633</v>
      </c>
      <c r="F62" s="1062" t="s">
        <v>1634</v>
      </c>
      <c r="G62" s="873"/>
      <c r="H62" s="29"/>
    </row>
    <row r="63" spans="2:8" ht="27" thickBot="1">
      <c r="B63" s="324"/>
      <c r="C63" s="2101"/>
      <c r="D63" s="2095"/>
      <c r="E63" s="1062" t="s">
        <v>1635</v>
      </c>
      <c r="F63" s="1062" t="s">
        <v>1636</v>
      </c>
      <c r="G63" s="873"/>
      <c r="H63" s="29"/>
    </row>
    <row r="64" spans="2:8" ht="14" thickBot="1">
      <c r="B64" s="324"/>
      <c r="C64" s="2101"/>
      <c r="D64" s="1057" t="s">
        <v>1637</v>
      </c>
      <c r="E64" s="2077" t="s">
        <v>1638</v>
      </c>
      <c r="F64" s="2078"/>
      <c r="G64" s="870"/>
      <c r="H64" s="29"/>
    </row>
    <row r="65" spans="2:8" ht="14" thickBot="1">
      <c r="B65" s="324"/>
      <c r="C65" s="2101"/>
      <c r="D65" s="2079"/>
      <c r="E65" s="2071" t="s">
        <v>1639</v>
      </c>
      <c r="F65" s="2072"/>
      <c r="G65" s="873"/>
      <c r="H65" s="29"/>
    </row>
    <row r="66" spans="2:8" ht="27" thickBot="1">
      <c r="B66" s="324"/>
      <c r="C66" s="2101"/>
      <c r="D66" s="2080"/>
      <c r="E66" s="1060" t="s">
        <v>1640</v>
      </c>
      <c r="F66" s="982" t="s">
        <v>1641</v>
      </c>
      <c r="G66" s="873"/>
      <c r="H66" s="29"/>
    </row>
    <row r="67" spans="2:8" ht="27" thickBot="1">
      <c r="B67" s="324"/>
      <c r="C67" s="2102"/>
      <c r="D67" s="2081"/>
      <c r="E67" s="1060" t="s">
        <v>1642</v>
      </c>
      <c r="F67" s="982" t="s">
        <v>1643</v>
      </c>
      <c r="G67" s="873"/>
      <c r="H67" s="29"/>
    </row>
    <row r="68" spans="2:8" ht="14" thickBot="1">
      <c r="B68" s="324"/>
      <c r="C68" s="1063" t="s">
        <v>1644</v>
      </c>
      <c r="D68" s="2082" t="s">
        <v>1645</v>
      </c>
      <c r="E68" s="2083"/>
      <c r="F68" s="2084"/>
      <c r="G68" s="870"/>
      <c r="H68" s="29"/>
    </row>
    <row r="69" spans="2:8" ht="14" thickBot="1">
      <c r="B69" s="324"/>
      <c r="C69" s="2085"/>
      <c r="D69" s="2065" t="s">
        <v>1646</v>
      </c>
      <c r="E69" s="2066"/>
      <c r="F69" s="2067"/>
      <c r="G69" s="870"/>
      <c r="H69" s="29"/>
    </row>
    <row r="70" spans="2:8" ht="14" thickBot="1">
      <c r="B70" s="324"/>
      <c r="C70" s="2086"/>
      <c r="D70" s="1057" t="s">
        <v>1647</v>
      </c>
      <c r="E70" s="2065" t="s">
        <v>1648</v>
      </c>
      <c r="F70" s="2067"/>
      <c r="G70" s="870"/>
      <c r="H70" s="29"/>
    </row>
    <row r="71" spans="2:8" ht="14" thickBot="1">
      <c r="B71" s="324"/>
      <c r="C71" s="2086"/>
      <c r="D71" s="2088"/>
      <c r="E71" s="2071" t="s">
        <v>1649</v>
      </c>
      <c r="F71" s="2072"/>
      <c r="G71" s="873"/>
      <c r="H71" s="29"/>
    </row>
    <row r="72" spans="2:8" ht="14" thickBot="1">
      <c r="B72" s="324"/>
      <c r="C72" s="2086"/>
      <c r="D72" s="2089"/>
      <c r="E72" s="1060" t="s">
        <v>1650</v>
      </c>
      <c r="F72" s="982" t="s">
        <v>1651</v>
      </c>
      <c r="G72" s="873"/>
      <c r="H72" s="29"/>
    </row>
    <row r="73" spans="2:8" ht="27" thickBot="1">
      <c r="B73" s="324"/>
      <c r="C73" s="2086"/>
      <c r="D73" s="2090"/>
      <c r="E73" s="1060" t="s">
        <v>1652</v>
      </c>
      <c r="F73" s="982" t="s">
        <v>1653</v>
      </c>
      <c r="G73" s="873"/>
      <c r="H73" s="29"/>
    </row>
    <row r="74" spans="2:8" ht="14" thickBot="1">
      <c r="B74" s="324"/>
      <c r="C74" s="2086"/>
      <c r="D74" s="1057" t="s">
        <v>1654</v>
      </c>
      <c r="E74" s="2065" t="s">
        <v>1655</v>
      </c>
      <c r="F74" s="2067"/>
      <c r="G74" s="870"/>
      <c r="H74" s="29"/>
    </row>
    <row r="75" spans="2:8" ht="14" thickBot="1">
      <c r="B75" s="324"/>
      <c r="C75" s="2086"/>
      <c r="D75" s="2088"/>
      <c r="E75" s="2071" t="s">
        <v>1656</v>
      </c>
      <c r="F75" s="2072"/>
      <c r="G75" s="873"/>
      <c r="H75" s="29"/>
    </row>
    <row r="76" spans="2:8" ht="14" thickBot="1">
      <c r="B76" s="324"/>
      <c r="C76" s="2086"/>
      <c r="D76" s="2089"/>
      <c r="E76" s="1060" t="s">
        <v>1657</v>
      </c>
      <c r="F76" s="982" t="s">
        <v>1658</v>
      </c>
      <c r="G76" s="873"/>
      <c r="H76" s="29"/>
    </row>
    <row r="77" spans="2:8" ht="14" thickBot="1">
      <c r="B77" s="324"/>
      <c r="C77" s="2087"/>
      <c r="D77" s="2090"/>
      <c r="E77" s="1060" t="s">
        <v>1659</v>
      </c>
      <c r="F77" s="982" t="s">
        <v>1660</v>
      </c>
      <c r="G77" s="873"/>
      <c r="H77" s="29"/>
    </row>
    <row r="78" spans="2:8" ht="14" thickBot="1">
      <c r="B78" s="324"/>
      <c r="C78" s="1064" t="s">
        <v>1661</v>
      </c>
      <c r="D78" s="2059" t="s">
        <v>1662</v>
      </c>
      <c r="E78" s="2060"/>
      <c r="F78" s="2061"/>
      <c r="G78" s="870"/>
      <c r="H78" s="29"/>
    </row>
    <row r="79" spans="2:8" ht="14" thickBot="1">
      <c r="B79" s="324"/>
      <c r="C79" s="2062"/>
      <c r="D79" s="2065" t="s">
        <v>1663</v>
      </c>
      <c r="E79" s="2066"/>
      <c r="F79" s="2067"/>
      <c r="G79" s="870"/>
      <c r="H79" s="29"/>
    </row>
    <row r="80" spans="2:8" ht="14" thickBot="1">
      <c r="B80" s="324"/>
      <c r="C80" s="2063"/>
      <c r="D80" s="1057" t="s">
        <v>1664</v>
      </c>
      <c r="E80" s="2065" t="s">
        <v>1665</v>
      </c>
      <c r="F80" s="2067"/>
      <c r="G80" s="870"/>
      <c r="H80" s="29"/>
    </row>
    <row r="81" spans="2:8" ht="14" thickBot="1">
      <c r="B81" s="324"/>
      <c r="C81" s="2063"/>
      <c r="D81" s="2068"/>
      <c r="E81" s="2071" t="s">
        <v>1666</v>
      </c>
      <c r="F81" s="2072"/>
      <c r="G81" s="873"/>
      <c r="H81" s="29"/>
    </row>
    <row r="82" spans="2:8" ht="27" thickBot="1">
      <c r="B82" s="324"/>
      <c r="C82" s="2063"/>
      <c r="D82" s="2069"/>
      <c r="E82" s="1060" t="s">
        <v>1667</v>
      </c>
      <c r="F82" s="982" t="s">
        <v>1668</v>
      </c>
      <c r="G82" s="873"/>
      <c r="H82" s="29"/>
    </row>
    <row r="83" spans="2:8" ht="27" thickBot="1">
      <c r="B83" s="324"/>
      <c r="C83" s="2063"/>
      <c r="D83" s="2070"/>
      <c r="E83" s="1060" t="s">
        <v>1669</v>
      </c>
      <c r="F83" s="982" t="s">
        <v>1670</v>
      </c>
      <c r="G83" s="873"/>
      <c r="H83" s="29"/>
    </row>
    <row r="84" spans="2:8" ht="14" thickBot="1">
      <c r="B84" s="324"/>
      <c r="C84" s="2063"/>
      <c r="D84" s="1057" t="s">
        <v>1671</v>
      </c>
      <c r="E84" s="2065" t="s">
        <v>1672</v>
      </c>
      <c r="F84" s="2067"/>
      <c r="G84" s="870"/>
      <c r="H84" s="29"/>
    </row>
    <row r="85" spans="2:8" ht="14" thickBot="1">
      <c r="B85" s="324"/>
      <c r="C85" s="2063"/>
      <c r="D85" s="2068"/>
      <c r="E85" s="2071" t="s">
        <v>1673</v>
      </c>
      <c r="F85" s="2072"/>
      <c r="G85" s="873"/>
      <c r="H85" s="29"/>
    </row>
    <row r="86" spans="2:8" ht="27" thickBot="1">
      <c r="B86" s="324"/>
      <c r="C86" s="2063"/>
      <c r="D86" s="2069"/>
      <c r="E86" s="1060" t="s">
        <v>1674</v>
      </c>
      <c r="F86" s="982" t="s">
        <v>1675</v>
      </c>
      <c r="G86" s="873"/>
      <c r="H86" s="29"/>
    </row>
    <row r="87" spans="2:8" ht="27" thickBot="1">
      <c r="B87" s="324"/>
      <c r="C87" s="2063"/>
      <c r="D87" s="2069"/>
      <c r="E87" s="1060" t="s">
        <v>1676</v>
      </c>
      <c r="F87" s="982" t="s">
        <v>1677</v>
      </c>
      <c r="G87" s="873"/>
      <c r="H87" s="29"/>
    </row>
    <row r="88" spans="2:8" ht="27" thickBot="1">
      <c r="B88" s="324"/>
      <c r="C88" s="2063"/>
      <c r="D88" s="2069"/>
      <c r="E88" s="1060" t="s">
        <v>1678</v>
      </c>
      <c r="F88" s="982" t="s">
        <v>1679</v>
      </c>
      <c r="G88" s="873"/>
      <c r="H88" s="29"/>
    </row>
    <row r="89" spans="2:8" ht="27" thickBot="1">
      <c r="B89" s="324"/>
      <c r="C89" s="2063"/>
      <c r="D89" s="2069"/>
      <c r="E89" s="1060" t="s">
        <v>1680</v>
      </c>
      <c r="F89" s="982" t="s">
        <v>1681</v>
      </c>
      <c r="G89" s="873"/>
      <c r="H89" s="29"/>
    </row>
    <row r="90" spans="2:8" ht="27" thickBot="1">
      <c r="B90" s="324"/>
      <c r="C90" s="2063"/>
      <c r="D90" s="2069"/>
      <c r="E90" s="1060" t="s">
        <v>1682</v>
      </c>
      <c r="F90" s="982" t="s">
        <v>1683</v>
      </c>
      <c r="G90" s="873"/>
      <c r="H90" s="29"/>
    </row>
    <row r="91" spans="2:8" ht="27" thickBot="1">
      <c r="B91" s="324"/>
      <c r="C91" s="2063"/>
      <c r="D91" s="2069"/>
      <c r="E91" s="1060" t="s">
        <v>1684</v>
      </c>
      <c r="F91" s="982" t="s">
        <v>1685</v>
      </c>
      <c r="G91" s="873"/>
      <c r="H91" s="29"/>
    </row>
    <row r="92" spans="2:8" ht="27" thickBot="1">
      <c r="B92" s="324"/>
      <c r="C92" s="2063"/>
      <c r="D92" s="2069"/>
      <c r="E92" s="1060" t="s">
        <v>1686</v>
      </c>
      <c r="F92" s="982" t="s">
        <v>1687</v>
      </c>
      <c r="G92" s="873"/>
      <c r="H92" s="29"/>
    </row>
    <row r="93" spans="2:8" ht="27" thickBot="1">
      <c r="B93" s="324"/>
      <c r="C93" s="2063"/>
      <c r="D93" s="2069"/>
      <c r="E93" s="1060" t="s">
        <v>1688</v>
      </c>
      <c r="F93" s="982" t="s">
        <v>1689</v>
      </c>
      <c r="G93" s="873"/>
      <c r="H93" s="29"/>
    </row>
    <row r="94" spans="2:8" ht="27" thickBot="1">
      <c r="B94" s="324"/>
      <c r="C94" s="2063"/>
      <c r="D94" s="2069"/>
      <c r="E94" s="1060" t="s">
        <v>1690</v>
      </c>
      <c r="F94" s="982" t="s">
        <v>1691</v>
      </c>
      <c r="G94" s="873"/>
      <c r="H94" s="29"/>
    </row>
    <row r="95" spans="2:8" ht="27" thickBot="1">
      <c r="B95" s="324"/>
      <c r="C95" s="2063"/>
      <c r="D95" s="2069"/>
      <c r="E95" s="1060" t="s">
        <v>1692</v>
      </c>
      <c r="F95" s="982" t="s">
        <v>1693</v>
      </c>
      <c r="G95" s="873"/>
      <c r="H95" s="29"/>
    </row>
    <row r="96" spans="2:8" ht="27" thickBot="1">
      <c r="B96" s="324"/>
      <c r="C96" s="2063"/>
      <c r="D96" s="2069"/>
      <c r="E96" s="1060" t="s">
        <v>1694</v>
      </c>
      <c r="F96" s="982" t="s">
        <v>1695</v>
      </c>
      <c r="G96" s="873"/>
      <c r="H96" s="29"/>
    </row>
    <row r="97" spans="2:8" ht="27" thickBot="1">
      <c r="B97" s="324"/>
      <c r="C97" s="2063"/>
      <c r="D97" s="2069"/>
      <c r="E97" s="1060" t="s">
        <v>1696</v>
      </c>
      <c r="F97" s="982" t="s">
        <v>1697</v>
      </c>
      <c r="G97" s="873"/>
      <c r="H97" s="29"/>
    </row>
    <row r="98" spans="2:8" ht="27" thickBot="1">
      <c r="B98" s="324"/>
      <c r="C98" s="2063"/>
      <c r="D98" s="2069"/>
      <c r="E98" s="1060" t="s">
        <v>1698</v>
      </c>
      <c r="F98" s="982" t="s">
        <v>1699</v>
      </c>
      <c r="G98" s="873"/>
      <c r="H98" s="29"/>
    </row>
    <row r="99" spans="2:8" ht="27" thickBot="1">
      <c r="B99" s="324"/>
      <c r="C99" s="2063"/>
      <c r="D99" s="2069"/>
      <c r="E99" s="1060" t="s">
        <v>1700</v>
      </c>
      <c r="F99" s="982" t="s">
        <v>1701</v>
      </c>
      <c r="G99" s="873"/>
      <c r="H99" s="29"/>
    </row>
    <row r="100" spans="2:8" ht="27" thickBot="1">
      <c r="B100" s="324"/>
      <c r="C100" s="2063"/>
      <c r="D100" s="2069"/>
      <c r="E100" s="1060" t="s">
        <v>1702</v>
      </c>
      <c r="F100" s="982" t="s">
        <v>1703</v>
      </c>
      <c r="G100" s="873"/>
      <c r="H100" s="29"/>
    </row>
    <row r="101" spans="2:8" ht="27" thickBot="1">
      <c r="B101" s="324"/>
      <c r="C101" s="2063"/>
      <c r="D101" s="2069"/>
      <c r="E101" s="1060" t="s">
        <v>1704</v>
      </c>
      <c r="F101" s="982" t="s">
        <v>1705</v>
      </c>
      <c r="G101" s="873"/>
      <c r="H101" s="29"/>
    </row>
    <row r="102" spans="2:8" ht="27" thickBot="1">
      <c r="B102" s="324"/>
      <c r="C102" s="2063"/>
      <c r="D102" s="2069"/>
      <c r="E102" s="1060" t="s">
        <v>1706</v>
      </c>
      <c r="F102" s="982" t="s">
        <v>1707</v>
      </c>
      <c r="G102" s="873"/>
      <c r="H102" s="29"/>
    </row>
    <row r="103" spans="2:8" ht="27" thickBot="1">
      <c r="B103" s="324"/>
      <c r="C103" s="2063"/>
      <c r="D103" s="2070"/>
      <c r="E103" s="1060" t="s">
        <v>1708</v>
      </c>
      <c r="F103" s="982" t="s">
        <v>1709</v>
      </c>
      <c r="G103" s="873"/>
      <c r="H103" s="29"/>
    </row>
    <row r="104" spans="2:8" ht="14" thickBot="1">
      <c r="B104" s="324"/>
      <c r="C104" s="2063"/>
      <c r="D104" s="1057" t="s">
        <v>1710</v>
      </c>
      <c r="E104" s="2065" t="s">
        <v>1711</v>
      </c>
      <c r="F104" s="2067"/>
      <c r="G104" s="870"/>
      <c r="H104" s="29"/>
    </row>
    <row r="105" spans="2:8" ht="14" thickBot="1">
      <c r="B105" s="324"/>
      <c r="C105" s="2063"/>
      <c r="D105" s="2068"/>
      <c r="E105" s="2071" t="s">
        <v>1712</v>
      </c>
      <c r="F105" s="2072"/>
      <c r="G105" s="873"/>
      <c r="H105" s="29"/>
    </row>
    <row r="106" spans="2:8" ht="27" thickBot="1">
      <c r="B106" s="324"/>
      <c r="C106" s="2063"/>
      <c r="D106" s="2069"/>
      <c r="E106" s="1060" t="s">
        <v>1713</v>
      </c>
      <c r="F106" s="982" t="s">
        <v>1714</v>
      </c>
      <c r="G106" s="873"/>
      <c r="H106" s="29"/>
    </row>
    <row r="107" spans="2:8" ht="27" thickBot="1">
      <c r="B107" s="324"/>
      <c r="C107" s="2063"/>
      <c r="D107" s="2069"/>
      <c r="E107" s="1060" t="s">
        <v>1715</v>
      </c>
      <c r="F107" s="982" t="s">
        <v>1716</v>
      </c>
      <c r="G107" s="873"/>
      <c r="H107" s="29"/>
    </row>
    <row r="108" spans="2:8" ht="27" thickBot="1">
      <c r="B108" s="324"/>
      <c r="C108" s="2063"/>
      <c r="D108" s="2069"/>
      <c r="E108" s="1060" t="s">
        <v>1717</v>
      </c>
      <c r="F108" s="982" t="s">
        <v>1718</v>
      </c>
      <c r="G108" s="873"/>
      <c r="H108" s="29"/>
    </row>
    <row r="109" spans="2:8" ht="27" thickBot="1">
      <c r="B109" s="324"/>
      <c r="C109" s="2063"/>
      <c r="D109" s="2069"/>
      <c r="E109" s="1060" t="s">
        <v>1719</v>
      </c>
      <c r="F109" s="982" t="s">
        <v>1720</v>
      </c>
      <c r="G109" s="873"/>
      <c r="H109" s="29"/>
    </row>
    <row r="110" spans="2:8" ht="27" thickBot="1">
      <c r="B110" s="324"/>
      <c r="C110" s="2063"/>
      <c r="D110" s="2069"/>
      <c r="E110" s="1060" t="s">
        <v>1721</v>
      </c>
      <c r="F110" s="982" t="s">
        <v>1722</v>
      </c>
      <c r="G110" s="873"/>
      <c r="H110" s="29"/>
    </row>
    <row r="111" spans="2:8" ht="27" thickBot="1">
      <c r="B111" s="324"/>
      <c r="C111" s="2063"/>
      <c r="D111" s="2069"/>
      <c r="E111" s="1060" t="s">
        <v>1723</v>
      </c>
      <c r="F111" s="982" t="s">
        <v>1724</v>
      </c>
      <c r="G111" s="873"/>
      <c r="H111" s="29"/>
    </row>
    <row r="112" spans="2:8" ht="27" thickBot="1">
      <c r="B112" s="324"/>
      <c r="C112" s="2063"/>
      <c r="D112" s="2069"/>
      <c r="E112" s="1060" t="s">
        <v>1725</v>
      </c>
      <c r="F112" s="982" t="s">
        <v>1726</v>
      </c>
      <c r="G112" s="873"/>
      <c r="H112" s="29"/>
    </row>
    <row r="113" spans="2:8" ht="27" thickBot="1">
      <c r="B113" s="324"/>
      <c r="C113" s="2063"/>
      <c r="D113" s="2069"/>
      <c r="E113" s="1060" t="s">
        <v>1727</v>
      </c>
      <c r="F113" s="982" t="s">
        <v>1728</v>
      </c>
      <c r="G113" s="873"/>
      <c r="H113" s="29"/>
    </row>
    <row r="114" spans="2:8" ht="27" thickBot="1">
      <c r="B114" s="324"/>
      <c r="C114" s="2063"/>
      <c r="D114" s="2069"/>
      <c r="E114" s="1060" t="s">
        <v>1729</v>
      </c>
      <c r="F114" s="982" t="s">
        <v>1730</v>
      </c>
      <c r="G114" s="873"/>
      <c r="H114" s="29"/>
    </row>
    <row r="115" spans="2:8" ht="27" thickBot="1">
      <c r="B115" s="324"/>
      <c r="C115" s="2063"/>
      <c r="D115" s="2069"/>
      <c r="E115" s="1060" t="s">
        <v>1731</v>
      </c>
      <c r="F115" s="982" t="s">
        <v>1732</v>
      </c>
      <c r="G115" s="873"/>
      <c r="H115" s="29"/>
    </row>
    <row r="116" spans="2:8" ht="27" thickBot="1">
      <c r="B116" s="324"/>
      <c r="C116" s="2063"/>
      <c r="D116" s="2069"/>
      <c r="E116" s="1060" t="s">
        <v>1733</v>
      </c>
      <c r="F116" s="982" t="s">
        <v>1734</v>
      </c>
      <c r="G116" s="873"/>
      <c r="H116" s="29"/>
    </row>
    <row r="117" spans="2:8" ht="27" thickBot="1">
      <c r="B117" s="324"/>
      <c r="C117" s="2063"/>
      <c r="D117" s="2069"/>
      <c r="E117" s="1060" t="s">
        <v>1735</v>
      </c>
      <c r="F117" s="982" t="s">
        <v>1736</v>
      </c>
      <c r="G117" s="873"/>
      <c r="H117" s="29"/>
    </row>
    <row r="118" spans="2:8" ht="27" thickBot="1">
      <c r="B118" s="324"/>
      <c r="C118" s="2063"/>
      <c r="D118" s="2069"/>
      <c r="E118" s="1060" t="s">
        <v>1737</v>
      </c>
      <c r="F118" s="982" t="s">
        <v>1738</v>
      </c>
      <c r="G118" s="873"/>
      <c r="H118" s="29"/>
    </row>
    <row r="119" spans="2:8" ht="27" thickBot="1">
      <c r="B119" s="324"/>
      <c r="C119" s="2063"/>
      <c r="D119" s="2069"/>
      <c r="E119" s="1060" t="s">
        <v>1739</v>
      </c>
      <c r="F119" s="982" t="s">
        <v>1740</v>
      </c>
      <c r="G119" s="873"/>
      <c r="H119" s="29"/>
    </row>
    <row r="120" spans="2:8" ht="27" thickBot="1">
      <c r="B120" s="324"/>
      <c r="C120" s="2063"/>
      <c r="D120" s="2069"/>
      <c r="E120" s="1060" t="s">
        <v>1741</v>
      </c>
      <c r="F120" s="982" t="s">
        <v>1742</v>
      </c>
      <c r="G120" s="873"/>
      <c r="H120" s="29"/>
    </row>
    <row r="121" spans="2:8" ht="27" thickBot="1">
      <c r="B121" s="324"/>
      <c r="C121" s="2063"/>
      <c r="D121" s="2069"/>
      <c r="E121" s="1060" t="s">
        <v>1743</v>
      </c>
      <c r="F121" s="982" t="s">
        <v>1744</v>
      </c>
      <c r="G121" s="873"/>
      <c r="H121" s="29"/>
    </row>
    <row r="122" spans="2:8" ht="27" thickBot="1">
      <c r="B122" s="324"/>
      <c r="C122" s="2063"/>
      <c r="D122" s="2069"/>
      <c r="E122" s="1060" t="s">
        <v>1745</v>
      </c>
      <c r="F122" s="982" t="s">
        <v>1746</v>
      </c>
      <c r="G122" s="873"/>
      <c r="H122" s="29"/>
    </row>
    <row r="123" spans="2:8" ht="27" thickBot="1">
      <c r="B123" s="324"/>
      <c r="C123" s="2063"/>
      <c r="D123" s="2070"/>
      <c r="E123" s="1065" t="s">
        <v>1747</v>
      </c>
      <c r="F123" s="355" t="s">
        <v>1748</v>
      </c>
      <c r="G123" s="873"/>
      <c r="H123" s="29"/>
    </row>
    <row r="124" spans="2:8" ht="14" thickBot="1">
      <c r="B124" s="324"/>
      <c r="C124" s="2063"/>
      <c r="D124" s="1066" t="s">
        <v>1749</v>
      </c>
      <c r="E124" s="2073" t="s">
        <v>1750</v>
      </c>
      <c r="F124" s="2074"/>
      <c r="G124" s="870"/>
      <c r="H124" s="29"/>
    </row>
    <row r="125" spans="2:8" ht="14" thickBot="1">
      <c r="B125" s="324"/>
      <c r="C125" s="2063"/>
      <c r="D125" s="2068"/>
      <c r="E125" s="2075" t="s">
        <v>1751</v>
      </c>
      <c r="F125" s="2076"/>
      <c r="G125" s="873"/>
      <c r="H125" s="29"/>
    </row>
    <row r="126" spans="2:8" ht="27" thickBot="1">
      <c r="B126" s="324"/>
      <c r="C126" s="2063"/>
      <c r="D126" s="2069"/>
      <c r="E126" s="1060" t="s">
        <v>1752</v>
      </c>
      <c r="F126" s="982" t="s">
        <v>1753</v>
      </c>
      <c r="G126" s="873"/>
      <c r="H126" s="29"/>
    </row>
    <row r="127" spans="2:8" ht="27" thickBot="1">
      <c r="B127" s="324"/>
      <c r="C127" s="2063"/>
      <c r="D127" s="2069"/>
      <c r="E127" s="1060" t="s">
        <v>1754</v>
      </c>
      <c r="F127" s="982" t="s">
        <v>1755</v>
      </c>
      <c r="G127" s="873"/>
      <c r="H127" s="29"/>
    </row>
    <row r="128" spans="2:8" ht="27" thickBot="1">
      <c r="B128" s="324"/>
      <c r="C128" s="2063"/>
      <c r="D128" s="2069"/>
      <c r="E128" s="1060" t="s">
        <v>1756</v>
      </c>
      <c r="F128" s="982" t="s">
        <v>1757</v>
      </c>
      <c r="G128" s="873"/>
      <c r="H128" s="29"/>
    </row>
    <row r="129" spans="2:8" ht="27" thickBot="1">
      <c r="B129" s="324"/>
      <c r="C129" s="2063"/>
      <c r="D129" s="2069"/>
      <c r="E129" s="1060" t="s">
        <v>1758</v>
      </c>
      <c r="F129" s="982" t="s">
        <v>1759</v>
      </c>
      <c r="G129" s="873"/>
      <c r="H129" s="29"/>
    </row>
    <row r="130" spans="2:8" ht="27" thickBot="1">
      <c r="B130" s="324"/>
      <c r="C130" s="2063"/>
      <c r="D130" s="2069"/>
      <c r="E130" s="1060" t="s">
        <v>1760</v>
      </c>
      <c r="F130" s="982" t="s">
        <v>1761</v>
      </c>
      <c r="G130" s="873"/>
      <c r="H130" s="29"/>
    </row>
    <row r="131" spans="2:8" ht="27" thickBot="1">
      <c r="B131" s="324"/>
      <c r="C131" s="2063"/>
      <c r="D131" s="2069"/>
      <c r="E131" s="1060" t="s">
        <v>1762</v>
      </c>
      <c r="F131" s="982" t="s">
        <v>1763</v>
      </c>
      <c r="G131" s="873"/>
      <c r="H131" s="29"/>
    </row>
    <row r="132" spans="2:8" ht="27" thickBot="1">
      <c r="B132" s="324"/>
      <c r="C132" s="2063"/>
      <c r="D132" s="2069"/>
      <c r="E132" s="1060" t="s">
        <v>1764</v>
      </c>
      <c r="F132" s="982" t="s">
        <v>1765</v>
      </c>
      <c r="G132" s="873"/>
      <c r="H132" s="29"/>
    </row>
    <row r="133" spans="2:8" ht="27" thickBot="1">
      <c r="B133" s="324"/>
      <c r="C133" s="2063"/>
      <c r="D133" s="2069"/>
      <c r="E133" s="1060" t="s">
        <v>1766</v>
      </c>
      <c r="F133" s="982" t="s">
        <v>1767</v>
      </c>
      <c r="G133" s="873"/>
      <c r="H133" s="29"/>
    </row>
    <row r="134" spans="2:8" ht="27" thickBot="1">
      <c r="B134" s="324"/>
      <c r="C134" s="2063"/>
      <c r="D134" s="2069"/>
      <c r="E134" s="1060" t="s">
        <v>1768</v>
      </c>
      <c r="F134" s="982" t="s">
        <v>1769</v>
      </c>
      <c r="G134" s="873"/>
      <c r="H134" s="29"/>
    </row>
    <row r="135" spans="2:8" ht="27" thickBot="1">
      <c r="B135" s="324"/>
      <c r="C135" s="2063"/>
      <c r="D135" s="2069"/>
      <c r="E135" s="1060" t="s">
        <v>1770</v>
      </c>
      <c r="F135" s="982" t="s">
        <v>1771</v>
      </c>
      <c r="G135" s="873"/>
      <c r="H135" s="29"/>
    </row>
    <row r="136" spans="2:8" ht="27" thickBot="1">
      <c r="B136" s="324"/>
      <c r="C136" s="2063"/>
      <c r="D136" s="2069"/>
      <c r="E136" s="1060" t="s">
        <v>1772</v>
      </c>
      <c r="F136" s="982" t="s">
        <v>1773</v>
      </c>
      <c r="G136" s="873"/>
      <c r="H136" s="29"/>
    </row>
    <row r="137" spans="2:8" ht="27" thickBot="1">
      <c r="B137" s="324"/>
      <c r="C137" s="2063"/>
      <c r="D137" s="2069"/>
      <c r="E137" s="1060" t="s">
        <v>1774</v>
      </c>
      <c r="F137" s="982" t="s">
        <v>1775</v>
      </c>
      <c r="G137" s="873"/>
      <c r="H137" s="29"/>
    </row>
    <row r="138" spans="2:8" ht="27" thickBot="1">
      <c r="B138" s="324"/>
      <c r="C138" s="2063"/>
      <c r="D138" s="2069"/>
      <c r="E138" s="1060" t="s">
        <v>1776</v>
      </c>
      <c r="F138" s="982" t="s">
        <v>1777</v>
      </c>
      <c r="G138" s="873"/>
      <c r="H138" s="29"/>
    </row>
    <row r="139" spans="2:8" ht="27" thickBot="1">
      <c r="B139" s="324"/>
      <c r="C139" s="2063"/>
      <c r="D139" s="2069"/>
      <c r="E139" s="1060" t="s">
        <v>1778</v>
      </c>
      <c r="F139" s="982" t="s">
        <v>1779</v>
      </c>
      <c r="G139" s="873"/>
      <c r="H139" s="29"/>
    </row>
    <row r="140" spans="2:8" ht="27" thickBot="1">
      <c r="B140" s="324"/>
      <c r="C140" s="2063"/>
      <c r="D140" s="2069"/>
      <c r="E140" s="1060" t="s">
        <v>1780</v>
      </c>
      <c r="F140" s="982" t="s">
        <v>1781</v>
      </c>
      <c r="G140" s="873"/>
      <c r="H140" s="29"/>
    </row>
    <row r="141" spans="2:8" ht="27" thickBot="1">
      <c r="B141" s="324"/>
      <c r="C141" s="2063"/>
      <c r="D141" s="2069"/>
      <c r="E141" s="1060" t="s">
        <v>1782</v>
      </c>
      <c r="F141" s="982" t="s">
        <v>1783</v>
      </c>
      <c r="G141" s="873"/>
      <c r="H141" s="29"/>
    </row>
    <row r="142" spans="2:8" ht="27" thickBot="1">
      <c r="B142" s="324"/>
      <c r="C142" s="2063"/>
      <c r="D142" s="2069"/>
      <c r="E142" s="1060" t="s">
        <v>1784</v>
      </c>
      <c r="F142" s="982" t="s">
        <v>1785</v>
      </c>
      <c r="G142" s="873"/>
      <c r="H142" s="29"/>
    </row>
    <row r="143" spans="2:8" ht="27" thickBot="1">
      <c r="B143" s="324"/>
      <c r="C143" s="2064"/>
      <c r="D143" s="2070"/>
      <c r="E143" s="1060" t="s">
        <v>1786</v>
      </c>
      <c r="F143" s="982" t="s">
        <v>1787</v>
      </c>
      <c r="G143" s="873"/>
      <c r="H143" s="29"/>
    </row>
    <row r="144" spans="2:8">
      <c r="B144" s="324"/>
      <c r="C144" s="28"/>
      <c r="D144" s="28"/>
      <c r="E144" s="28"/>
      <c r="F144" s="28"/>
      <c r="G144" s="28"/>
      <c r="H144" s="29"/>
    </row>
    <row r="145" spans="2:8" ht="13"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rgb="FFFFFF00"/>
  </sheetPr>
  <dimension ref="C1:M125"/>
  <sheetViews>
    <sheetView workbookViewId="0">
      <selection activeCell="K11" sqref="K11"/>
    </sheetView>
  </sheetViews>
  <sheetFormatPr baseColWidth="10" defaultColWidth="8.83203125" defaultRowHeight="12" x14ac:dyDescent="0"/>
  <cols>
    <col min="1" max="1" width="2.83203125" style="20" customWidth="1"/>
    <col min="2" max="2" width="31.1640625" style="20" customWidth="1"/>
    <col min="3" max="3" width="2.5" style="20" customWidth="1"/>
    <col min="4" max="4" width="32.1640625" style="20" customWidth="1"/>
    <col min="5" max="5" width="22.6640625" style="20" customWidth="1"/>
    <col min="6" max="6" width="12.1640625" style="20" customWidth="1"/>
    <col min="7" max="7" width="34" style="20" customWidth="1"/>
    <col min="8" max="8" width="8.83203125" style="20"/>
    <col min="9" max="9" width="10.5" style="20" customWidth="1"/>
    <col min="10" max="11" width="8.83203125" style="20"/>
    <col min="12" max="12" width="1.83203125" style="20" customWidth="1"/>
    <col min="13" max="16384" width="8.83203125" style="20"/>
  </cols>
  <sheetData>
    <row r="1" spans="3:12" ht="6" customHeight="1"/>
    <row r="2" spans="3:12" ht="6" customHeight="1"/>
    <row r="3" spans="3:12" ht="33.75" customHeight="1">
      <c r="D3" s="143"/>
    </row>
    <row r="4" spans="3:12" ht="14.25" customHeight="1" thickBot="1">
      <c r="D4" s="143"/>
    </row>
    <row r="5" spans="3:12" ht="19.5" customHeight="1" thickBot="1">
      <c r="C5" s="2155" t="s">
        <v>1429</v>
      </c>
      <c r="D5" s="2156"/>
      <c r="E5" s="2156"/>
      <c r="F5" s="2156"/>
      <c r="G5" s="2156"/>
      <c r="H5" s="2156"/>
      <c r="I5" s="2156"/>
      <c r="J5" s="2156"/>
      <c r="K5" s="2156"/>
      <c r="L5" s="2157"/>
    </row>
    <row r="6" spans="3:12" ht="16.5" customHeight="1" thickBot="1">
      <c r="C6" s="2158" t="s">
        <v>1339</v>
      </c>
      <c r="D6" s="2159"/>
      <c r="E6" s="2159"/>
      <c r="F6" s="2159"/>
      <c r="G6" s="2159"/>
      <c r="H6" s="2159"/>
      <c r="I6" s="2159"/>
      <c r="J6" s="2159"/>
      <c r="K6" s="2159"/>
      <c r="L6" s="2160"/>
    </row>
    <row r="7" spans="3:12" ht="13" thickBot="1">
      <c r="C7" s="719"/>
      <c r="D7" s="720"/>
      <c r="E7" s="720"/>
      <c r="F7" s="720"/>
      <c r="G7" s="720"/>
      <c r="H7" s="720"/>
      <c r="I7" s="720"/>
      <c r="J7" s="720"/>
      <c r="K7" s="720"/>
      <c r="L7" s="721"/>
    </row>
    <row r="8" spans="3:12" ht="46.5" customHeight="1" thickBot="1">
      <c r="C8" s="722"/>
      <c r="D8" s="754" t="s">
        <v>367</v>
      </c>
      <c r="E8" s="2112" t="s">
        <v>1340</v>
      </c>
      <c r="F8" s="2113"/>
      <c r="G8" s="2113"/>
      <c r="H8" s="2113"/>
      <c r="I8" s="2113"/>
      <c r="J8" s="2114"/>
      <c r="K8" s="753"/>
      <c r="L8" s="716"/>
    </row>
    <row r="9" spans="3:12" ht="13">
      <c r="C9" s="722"/>
      <c r="D9" s="723"/>
      <c r="E9" s="724"/>
      <c r="F9" s="723"/>
      <c r="G9" s="723"/>
      <c r="H9" s="723"/>
      <c r="I9" s="723"/>
      <c r="J9" s="723"/>
      <c r="K9" s="723"/>
      <c r="L9" s="716"/>
    </row>
    <row r="10" spans="3:12" ht="53" thickBot="1">
      <c r="C10" s="546"/>
      <c r="D10" s="725" t="s">
        <v>890</v>
      </c>
      <c r="E10" s="726" t="s">
        <v>891</v>
      </c>
      <c r="F10" s="727" t="s">
        <v>892</v>
      </c>
      <c r="G10" s="985" t="s">
        <v>893</v>
      </c>
      <c r="H10" s="2161" t="s">
        <v>894</v>
      </c>
      <c r="I10" s="2161"/>
      <c r="J10" s="2161"/>
      <c r="K10" s="728" t="s">
        <v>895</v>
      </c>
      <c r="L10" s="716"/>
    </row>
    <row r="11" spans="3:12" ht="13">
      <c r="C11" s="546"/>
      <c r="D11" s="2162" t="s">
        <v>896</v>
      </c>
      <c r="E11" s="2164" t="s">
        <v>897</v>
      </c>
      <c r="F11" s="2167" t="s">
        <v>898</v>
      </c>
      <c r="G11" s="2169" t="s">
        <v>899</v>
      </c>
      <c r="H11" s="2171" t="s">
        <v>900</v>
      </c>
      <c r="I11" s="2172"/>
      <c r="J11" s="986" t="s">
        <v>901</v>
      </c>
      <c r="K11" s="1067" t="s">
        <v>902</v>
      </c>
      <c r="L11" s="716"/>
    </row>
    <row r="12" spans="3:12" ht="13">
      <c r="C12" s="546"/>
      <c r="D12" s="2162"/>
      <c r="E12" s="2165"/>
      <c r="F12" s="2168"/>
      <c r="G12" s="2170"/>
      <c r="H12" s="2173"/>
      <c r="I12" s="2174"/>
      <c r="J12" s="729" t="s">
        <v>903</v>
      </c>
      <c r="K12" s="1068"/>
      <c r="L12" s="716"/>
    </row>
    <row r="13" spans="3:12" ht="13">
      <c r="C13" s="546"/>
      <c r="D13" s="2162"/>
      <c r="E13" s="2165"/>
      <c r="F13" s="2168"/>
      <c r="G13" s="2170"/>
      <c r="H13" s="2175" t="s">
        <v>904</v>
      </c>
      <c r="I13" s="2175"/>
      <c r="J13" s="729" t="s">
        <v>901</v>
      </c>
      <c r="K13" s="1068"/>
      <c r="L13" s="716"/>
    </row>
    <row r="14" spans="3:12" ht="13">
      <c r="C14" s="546"/>
      <c r="D14" s="2162"/>
      <c r="E14" s="2165"/>
      <c r="F14" s="2168"/>
      <c r="G14" s="2170"/>
      <c r="H14" s="2175"/>
      <c r="I14" s="2175"/>
      <c r="J14" s="729" t="s">
        <v>903</v>
      </c>
      <c r="K14" s="1068"/>
      <c r="L14" s="716"/>
    </row>
    <row r="15" spans="3:12" ht="13">
      <c r="C15" s="546"/>
      <c r="D15" s="2162"/>
      <c r="E15" s="2165"/>
      <c r="F15" s="2139" t="s">
        <v>905</v>
      </c>
      <c r="G15" s="2140" t="s">
        <v>906</v>
      </c>
      <c r="H15" s="2178" t="s">
        <v>907</v>
      </c>
      <c r="I15" s="2178"/>
      <c r="J15" s="730" t="s">
        <v>901</v>
      </c>
      <c r="K15" s="1069"/>
      <c r="L15" s="716"/>
    </row>
    <row r="16" spans="3:12" ht="13">
      <c r="C16" s="546"/>
      <c r="D16" s="2162"/>
      <c r="E16" s="2165"/>
      <c r="F16" s="2139"/>
      <c r="G16" s="2140"/>
      <c r="H16" s="2178"/>
      <c r="I16" s="2178"/>
      <c r="J16" s="730" t="s">
        <v>903</v>
      </c>
      <c r="K16" s="1068"/>
      <c r="L16" s="716"/>
    </row>
    <row r="17" spans="3:12" ht="13">
      <c r="C17" s="546"/>
      <c r="D17" s="2162"/>
      <c r="E17" s="2165"/>
      <c r="F17" s="2139"/>
      <c r="G17" s="2140"/>
      <c r="H17" s="2141" t="s">
        <v>908</v>
      </c>
      <c r="I17" s="2141"/>
      <c r="J17" s="730" t="s">
        <v>901</v>
      </c>
      <c r="K17" s="1068"/>
      <c r="L17" s="716"/>
    </row>
    <row r="18" spans="3:12" ht="13">
      <c r="C18" s="546"/>
      <c r="D18" s="2162"/>
      <c r="E18" s="2165"/>
      <c r="F18" s="2139"/>
      <c r="G18" s="2140"/>
      <c r="H18" s="2141"/>
      <c r="I18" s="2141"/>
      <c r="J18" s="730" t="s">
        <v>903</v>
      </c>
      <c r="K18" s="1068"/>
      <c r="L18" s="716"/>
    </row>
    <row r="19" spans="3:12" ht="42.75" customHeight="1">
      <c r="C19" s="546"/>
      <c r="D19" s="2162"/>
      <c r="E19" s="2165"/>
      <c r="F19" s="2139"/>
      <c r="G19" s="2140"/>
      <c r="H19" s="2141" t="s">
        <v>909</v>
      </c>
      <c r="I19" s="2141"/>
      <c r="J19" s="730" t="s">
        <v>901</v>
      </c>
      <c r="K19" s="1070"/>
      <c r="L19" s="731"/>
    </row>
    <row r="20" spans="3:12" ht="14" thickBot="1">
      <c r="C20" s="546"/>
      <c r="D20" s="2163"/>
      <c r="E20" s="2166"/>
      <c r="F20" s="2176"/>
      <c r="G20" s="2177"/>
      <c r="H20" s="2179"/>
      <c r="I20" s="2179"/>
      <c r="J20" s="732" t="s">
        <v>903</v>
      </c>
      <c r="K20" s="1071"/>
      <c r="L20" s="716"/>
    </row>
    <row r="21" spans="3:12" ht="47.25" customHeight="1">
      <c r="C21" s="546"/>
      <c r="D21" s="2163"/>
      <c r="E21" s="2125" t="s">
        <v>910</v>
      </c>
      <c r="F21" s="2180" t="s">
        <v>911</v>
      </c>
      <c r="G21" s="2148" t="s">
        <v>1790</v>
      </c>
      <c r="H21" s="2148" t="s">
        <v>912</v>
      </c>
      <c r="I21" s="2148"/>
      <c r="J21" s="2148"/>
      <c r="K21" s="1072"/>
      <c r="L21" s="716"/>
    </row>
    <row r="22" spans="3:12" ht="49.5" customHeight="1">
      <c r="C22" s="546"/>
      <c r="D22" s="2163"/>
      <c r="E22" s="2126"/>
      <c r="F22" s="2135"/>
      <c r="G22" s="2137"/>
      <c r="H22" s="2137" t="s">
        <v>913</v>
      </c>
      <c r="I22" s="2137"/>
      <c r="J22" s="2137"/>
      <c r="K22" s="1068"/>
      <c r="L22" s="716"/>
    </row>
    <row r="23" spans="3:12" ht="13">
      <c r="C23" s="546"/>
      <c r="D23" s="2163"/>
      <c r="E23" s="2126"/>
      <c r="F23" s="2149" t="s">
        <v>914</v>
      </c>
      <c r="G23" s="2152" t="s">
        <v>915</v>
      </c>
      <c r="H23" s="2145" t="s">
        <v>916</v>
      </c>
      <c r="I23" s="2145" t="s">
        <v>917</v>
      </c>
      <c r="J23" s="987" t="s">
        <v>901</v>
      </c>
      <c r="K23" s="1068"/>
      <c r="L23" s="716"/>
    </row>
    <row r="24" spans="3:12" ht="13">
      <c r="C24" s="546"/>
      <c r="D24" s="2163"/>
      <c r="E24" s="2126"/>
      <c r="F24" s="2150"/>
      <c r="G24" s="2153"/>
      <c r="H24" s="2146"/>
      <c r="I24" s="2146"/>
      <c r="J24" s="987" t="s">
        <v>903</v>
      </c>
      <c r="K24" s="1068"/>
      <c r="L24" s="716"/>
    </row>
    <row r="25" spans="3:12" ht="13">
      <c r="C25" s="546"/>
      <c r="D25" s="2163"/>
      <c r="E25" s="2126"/>
      <c r="F25" s="2150"/>
      <c r="G25" s="2153"/>
      <c r="H25" s="2146"/>
      <c r="I25" s="2146"/>
      <c r="J25" s="987" t="s">
        <v>918</v>
      </c>
      <c r="K25" s="1068"/>
      <c r="L25" s="716"/>
    </row>
    <row r="26" spans="3:12" ht="13">
      <c r="C26" s="546"/>
      <c r="D26" s="2163"/>
      <c r="E26" s="2126"/>
      <c r="F26" s="2150"/>
      <c r="G26" s="2153"/>
      <c r="H26" s="2146"/>
      <c r="I26" s="2147"/>
      <c r="J26" s="987" t="s">
        <v>80</v>
      </c>
      <c r="K26" s="1068"/>
      <c r="L26" s="716"/>
    </row>
    <row r="27" spans="3:12" ht="18" customHeight="1">
      <c r="C27" s="546"/>
      <c r="D27" s="2163"/>
      <c r="E27" s="2126"/>
      <c r="F27" s="2150"/>
      <c r="G27" s="2153"/>
      <c r="H27" s="2146"/>
      <c r="I27" s="2145" t="s">
        <v>919</v>
      </c>
      <c r="J27" s="987" t="s">
        <v>901</v>
      </c>
      <c r="K27" s="1068"/>
      <c r="L27" s="731"/>
    </row>
    <row r="28" spans="3:12" ht="13">
      <c r="C28" s="546"/>
      <c r="D28" s="2163"/>
      <c r="E28" s="2126"/>
      <c r="F28" s="2150"/>
      <c r="G28" s="2153"/>
      <c r="H28" s="2146"/>
      <c r="I28" s="2146"/>
      <c r="J28" s="987" t="s">
        <v>903</v>
      </c>
      <c r="K28" s="1068"/>
      <c r="L28" s="716"/>
    </row>
    <row r="29" spans="3:12" ht="13">
      <c r="C29" s="546"/>
      <c r="D29" s="2163"/>
      <c r="E29" s="2126"/>
      <c r="F29" s="2150"/>
      <c r="G29" s="2153"/>
      <c r="H29" s="2146"/>
      <c r="I29" s="2146"/>
      <c r="J29" s="987" t="s">
        <v>918</v>
      </c>
      <c r="K29" s="1068"/>
      <c r="L29" s="716"/>
    </row>
    <row r="30" spans="3:12" ht="13">
      <c r="C30" s="546"/>
      <c r="D30" s="2163"/>
      <c r="E30" s="2126"/>
      <c r="F30" s="2150"/>
      <c r="G30" s="2153"/>
      <c r="H30" s="2146"/>
      <c r="I30" s="2147"/>
      <c r="J30" s="987" t="s">
        <v>80</v>
      </c>
      <c r="K30" s="1068"/>
      <c r="L30" s="716"/>
    </row>
    <row r="31" spans="3:12" ht="13">
      <c r="C31" s="546"/>
      <c r="D31" s="2163"/>
      <c r="E31" s="2126"/>
      <c r="F31" s="2150"/>
      <c r="G31" s="2153"/>
      <c r="H31" s="2146"/>
      <c r="I31" s="2145" t="s">
        <v>920</v>
      </c>
      <c r="J31" s="987" t="s">
        <v>901</v>
      </c>
      <c r="K31" s="1068"/>
      <c r="L31" s="716"/>
    </row>
    <row r="32" spans="3:12" ht="13">
      <c r="C32" s="546"/>
      <c r="D32" s="2163"/>
      <c r="E32" s="2126"/>
      <c r="F32" s="2150"/>
      <c r="G32" s="2153"/>
      <c r="H32" s="2146"/>
      <c r="I32" s="2146"/>
      <c r="J32" s="987" t="s">
        <v>903</v>
      </c>
      <c r="K32" s="1068"/>
      <c r="L32" s="733"/>
    </row>
    <row r="33" spans="3:13" ht="13">
      <c r="C33" s="546"/>
      <c r="D33" s="2163"/>
      <c r="E33" s="2126"/>
      <c r="F33" s="2150"/>
      <c r="G33" s="2153"/>
      <c r="H33" s="2146"/>
      <c r="I33" s="2146"/>
      <c r="J33" s="987" t="s">
        <v>918</v>
      </c>
      <c r="K33" s="1068"/>
      <c r="L33" s="716"/>
    </row>
    <row r="34" spans="3:13" ht="13">
      <c r="C34" s="546"/>
      <c r="D34" s="2163"/>
      <c r="E34" s="2126"/>
      <c r="F34" s="2150"/>
      <c r="G34" s="2153"/>
      <c r="H34" s="2146"/>
      <c r="I34" s="2147"/>
      <c r="J34" s="987" t="s">
        <v>80</v>
      </c>
      <c r="K34" s="1068"/>
      <c r="L34" s="716"/>
    </row>
    <row r="35" spans="3:13" ht="13">
      <c r="C35" s="546"/>
      <c r="D35" s="2163"/>
      <c r="E35" s="2126"/>
      <c r="F35" s="2150"/>
      <c r="G35" s="2153"/>
      <c r="H35" s="2146"/>
      <c r="I35" s="2145" t="s">
        <v>921</v>
      </c>
      <c r="J35" s="987" t="s">
        <v>901</v>
      </c>
      <c r="K35" s="1068"/>
      <c r="L35" s="734"/>
      <c r="M35" s="28"/>
    </row>
    <row r="36" spans="3:13" ht="13">
      <c r="C36" s="735"/>
      <c r="D36" s="2163"/>
      <c r="E36" s="2126"/>
      <c r="F36" s="2150"/>
      <c r="G36" s="2153"/>
      <c r="H36" s="2146"/>
      <c r="I36" s="2146"/>
      <c r="J36" s="987" t="s">
        <v>903</v>
      </c>
      <c r="K36" s="1068"/>
      <c r="L36" s="29"/>
    </row>
    <row r="37" spans="3:13" ht="13">
      <c r="C37" s="735"/>
      <c r="D37" s="2163"/>
      <c r="E37" s="2126"/>
      <c r="F37" s="2150"/>
      <c r="G37" s="2153"/>
      <c r="H37" s="2146"/>
      <c r="I37" s="2146"/>
      <c r="J37" s="987" t="s">
        <v>918</v>
      </c>
      <c r="K37" s="1068"/>
      <c r="L37" s="29"/>
    </row>
    <row r="38" spans="3:13" ht="13">
      <c r="C38" s="735"/>
      <c r="D38" s="2163"/>
      <c r="E38" s="2126"/>
      <c r="F38" s="2150"/>
      <c r="G38" s="2153"/>
      <c r="H38" s="2146"/>
      <c r="I38" s="2147"/>
      <c r="J38" s="987" t="s">
        <v>80</v>
      </c>
      <c r="K38" s="1068"/>
      <c r="L38" s="29"/>
    </row>
    <row r="39" spans="3:13" ht="13">
      <c r="C39" s="735"/>
      <c r="D39" s="2163"/>
      <c r="E39" s="2126"/>
      <c r="F39" s="2150"/>
      <c r="G39" s="2153"/>
      <c r="H39" s="2146"/>
      <c r="I39" s="2145" t="s">
        <v>922</v>
      </c>
      <c r="J39" s="987" t="s">
        <v>901</v>
      </c>
      <c r="K39" s="1068"/>
      <c r="L39" s="29"/>
    </row>
    <row r="40" spans="3:13" ht="13">
      <c r="C40" s="735"/>
      <c r="D40" s="2163"/>
      <c r="E40" s="2126"/>
      <c r="F40" s="2150"/>
      <c r="G40" s="2153"/>
      <c r="H40" s="2146"/>
      <c r="I40" s="2146"/>
      <c r="J40" s="987" t="s">
        <v>903</v>
      </c>
      <c r="K40" s="1068"/>
      <c r="L40" s="29"/>
    </row>
    <row r="41" spans="3:13" ht="13">
      <c r="C41" s="735"/>
      <c r="D41" s="2163"/>
      <c r="E41" s="2126"/>
      <c r="F41" s="2150"/>
      <c r="G41" s="2153"/>
      <c r="H41" s="2146"/>
      <c r="I41" s="2146"/>
      <c r="J41" s="987" t="s">
        <v>918</v>
      </c>
      <c r="K41" s="1068"/>
      <c r="L41" s="29"/>
    </row>
    <row r="42" spans="3:13" ht="13">
      <c r="C42" s="735"/>
      <c r="D42" s="2163"/>
      <c r="E42" s="2126"/>
      <c r="F42" s="2150"/>
      <c r="G42" s="2153"/>
      <c r="H42" s="2146"/>
      <c r="I42" s="2147"/>
      <c r="J42" s="987" t="s">
        <v>80</v>
      </c>
      <c r="K42" s="1068"/>
      <c r="L42" s="29"/>
    </row>
    <row r="43" spans="3:13" ht="13">
      <c r="C43" s="735"/>
      <c r="D43" s="2163"/>
      <c r="E43" s="2126"/>
      <c r="F43" s="2150"/>
      <c r="G43" s="2153"/>
      <c r="H43" s="2146"/>
      <c r="I43" s="2145" t="s">
        <v>147</v>
      </c>
      <c r="J43" s="987" t="s">
        <v>901</v>
      </c>
      <c r="K43" s="1068"/>
      <c r="L43" s="29"/>
    </row>
    <row r="44" spans="3:13" ht="13">
      <c r="C44" s="735"/>
      <c r="D44" s="2163"/>
      <c r="E44" s="2126"/>
      <c r="F44" s="2150"/>
      <c r="G44" s="2153"/>
      <c r="H44" s="2146"/>
      <c r="I44" s="2146"/>
      <c r="J44" s="987" t="s">
        <v>903</v>
      </c>
      <c r="K44" s="1068"/>
      <c r="L44" s="29"/>
    </row>
    <row r="45" spans="3:13" ht="13">
      <c r="C45" s="735"/>
      <c r="D45" s="2163"/>
      <c r="E45" s="2126"/>
      <c r="F45" s="2150"/>
      <c r="G45" s="2153"/>
      <c r="H45" s="2146"/>
      <c r="I45" s="2146"/>
      <c r="J45" s="987" t="s">
        <v>918</v>
      </c>
      <c r="K45" s="1068"/>
      <c r="L45" s="29"/>
    </row>
    <row r="46" spans="3:13" ht="13">
      <c r="C46" s="735"/>
      <c r="D46" s="2163"/>
      <c r="E46" s="2126"/>
      <c r="F46" s="2150"/>
      <c r="G46" s="2153"/>
      <c r="H46" s="2147"/>
      <c r="I46" s="2147"/>
      <c r="J46" s="987" t="s">
        <v>80</v>
      </c>
      <c r="K46" s="1068"/>
      <c r="L46" s="29"/>
    </row>
    <row r="47" spans="3:13" ht="13">
      <c r="C47" s="735"/>
      <c r="D47" s="2163"/>
      <c r="E47" s="2126"/>
      <c r="F47" s="2150"/>
      <c r="G47" s="2153"/>
      <c r="H47" s="2145" t="s">
        <v>923</v>
      </c>
      <c r="I47" s="2145" t="s">
        <v>917</v>
      </c>
      <c r="J47" s="987" t="s">
        <v>901</v>
      </c>
      <c r="K47" s="1068"/>
      <c r="L47" s="29"/>
    </row>
    <row r="48" spans="3:13" ht="13">
      <c r="C48" s="735"/>
      <c r="D48" s="2163"/>
      <c r="E48" s="2126"/>
      <c r="F48" s="2150"/>
      <c r="G48" s="2153"/>
      <c r="H48" s="2146"/>
      <c r="I48" s="2146"/>
      <c r="J48" s="987" t="s">
        <v>903</v>
      </c>
      <c r="K48" s="1068"/>
      <c r="L48" s="29"/>
    </row>
    <row r="49" spans="3:12" ht="13">
      <c r="C49" s="735"/>
      <c r="D49" s="2163"/>
      <c r="E49" s="2126"/>
      <c r="F49" s="2150"/>
      <c r="G49" s="2153"/>
      <c r="H49" s="2146"/>
      <c r="I49" s="2146"/>
      <c r="J49" s="987" t="s">
        <v>918</v>
      </c>
      <c r="K49" s="1068"/>
      <c r="L49" s="29"/>
    </row>
    <row r="50" spans="3:12" ht="13">
      <c r="C50" s="735"/>
      <c r="D50" s="2163"/>
      <c r="E50" s="2126"/>
      <c r="F50" s="2150"/>
      <c r="G50" s="2153"/>
      <c r="H50" s="2146"/>
      <c r="I50" s="2147"/>
      <c r="J50" s="987" t="s">
        <v>80</v>
      </c>
      <c r="K50" s="1068"/>
      <c r="L50" s="29"/>
    </row>
    <row r="51" spans="3:12" ht="13">
      <c r="C51" s="735"/>
      <c r="D51" s="2163"/>
      <c r="E51" s="2126"/>
      <c r="F51" s="2150"/>
      <c r="G51" s="2153"/>
      <c r="H51" s="2146"/>
      <c r="I51" s="2145" t="s">
        <v>919</v>
      </c>
      <c r="J51" s="987" t="s">
        <v>901</v>
      </c>
      <c r="K51" s="1068"/>
      <c r="L51" s="29"/>
    </row>
    <row r="52" spans="3:12" ht="13">
      <c r="C52" s="735"/>
      <c r="D52" s="2163"/>
      <c r="E52" s="2126"/>
      <c r="F52" s="2150"/>
      <c r="G52" s="2153"/>
      <c r="H52" s="2146"/>
      <c r="I52" s="2146"/>
      <c r="J52" s="987" t="s">
        <v>903</v>
      </c>
      <c r="K52" s="1068"/>
      <c r="L52" s="29"/>
    </row>
    <row r="53" spans="3:12" ht="13">
      <c r="C53" s="735"/>
      <c r="D53" s="2163"/>
      <c r="E53" s="2126"/>
      <c r="F53" s="2150"/>
      <c r="G53" s="2153"/>
      <c r="H53" s="2146"/>
      <c r="I53" s="2146"/>
      <c r="J53" s="987" t="s">
        <v>918</v>
      </c>
      <c r="K53" s="1068"/>
      <c r="L53" s="29"/>
    </row>
    <row r="54" spans="3:12" ht="13">
      <c r="C54" s="735"/>
      <c r="D54" s="2163"/>
      <c r="E54" s="2126"/>
      <c r="F54" s="2150"/>
      <c r="G54" s="2153"/>
      <c r="H54" s="2146"/>
      <c r="I54" s="2147"/>
      <c r="J54" s="987" t="s">
        <v>80</v>
      </c>
      <c r="K54" s="1068"/>
      <c r="L54" s="29"/>
    </row>
    <row r="55" spans="3:12" ht="13">
      <c r="C55" s="735"/>
      <c r="D55" s="2163"/>
      <c r="E55" s="2126"/>
      <c r="F55" s="2150"/>
      <c r="G55" s="2153"/>
      <c r="H55" s="2146"/>
      <c r="I55" s="2145" t="s">
        <v>920</v>
      </c>
      <c r="J55" s="987" t="s">
        <v>901</v>
      </c>
      <c r="K55" s="1068"/>
      <c r="L55" s="29"/>
    </row>
    <row r="56" spans="3:12" ht="13">
      <c r="C56" s="735"/>
      <c r="D56" s="2163"/>
      <c r="E56" s="2126"/>
      <c r="F56" s="2150"/>
      <c r="G56" s="2153"/>
      <c r="H56" s="2146"/>
      <c r="I56" s="2146"/>
      <c r="J56" s="987" t="s">
        <v>903</v>
      </c>
      <c r="K56" s="1068"/>
      <c r="L56" s="29"/>
    </row>
    <row r="57" spans="3:12" ht="13">
      <c r="C57" s="735"/>
      <c r="D57" s="2163"/>
      <c r="E57" s="2126"/>
      <c r="F57" s="2150"/>
      <c r="G57" s="2153"/>
      <c r="H57" s="2146"/>
      <c r="I57" s="2146"/>
      <c r="J57" s="987" t="s">
        <v>918</v>
      </c>
      <c r="K57" s="1068"/>
      <c r="L57" s="29"/>
    </row>
    <row r="58" spans="3:12" ht="13">
      <c r="C58" s="735"/>
      <c r="D58" s="2163"/>
      <c r="E58" s="2126"/>
      <c r="F58" s="2150"/>
      <c r="G58" s="2153"/>
      <c r="H58" s="2146"/>
      <c r="I58" s="2147"/>
      <c r="J58" s="987" t="s">
        <v>80</v>
      </c>
      <c r="K58" s="1068"/>
      <c r="L58" s="29"/>
    </row>
    <row r="59" spans="3:12" ht="13">
      <c r="C59" s="735"/>
      <c r="D59" s="2163"/>
      <c r="E59" s="2126"/>
      <c r="F59" s="2150"/>
      <c r="G59" s="2153"/>
      <c r="H59" s="2146"/>
      <c r="I59" s="2145" t="s">
        <v>921</v>
      </c>
      <c r="J59" s="987" t="s">
        <v>901</v>
      </c>
      <c r="K59" s="1068"/>
      <c r="L59" s="29"/>
    </row>
    <row r="60" spans="3:12" ht="13">
      <c r="C60" s="735"/>
      <c r="D60" s="2163"/>
      <c r="E60" s="2126"/>
      <c r="F60" s="2150"/>
      <c r="G60" s="2153"/>
      <c r="H60" s="2146"/>
      <c r="I60" s="2146"/>
      <c r="J60" s="987" t="s">
        <v>903</v>
      </c>
      <c r="K60" s="1068"/>
      <c r="L60" s="29"/>
    </row>
    <row r="61" spans="3:12" ht="13">
      <c r="C61" s="735"/>
      <c r="D61" s="2163"/>
      <c r="E61" s="2126"/>
      <c r="F61" s="2150"/>
      <c r="G61" s="2153"/>
      <c r="H61" s="2146"/>
      <c r="I61" s="2146"/>
      <c r="J61" s="987" t="s">
        <v>918</v>
      </c>
      <c r="K61" s="1068"/>
      <c r="L61" s="29"/>
    </row>
    <row r="62" spans="3:12" ht="13">
      <c r="C62" s="735"/>
      <c r="D62" s="2163"/>
      <c r="E62" s="2126"/>
      <c r="F62" s="2150"/>
      <c r="G62" s="2153"/>
      <c r="H62" s="2146"/>
      <c r="I62" s="2147"/>
      <c r="J62" s="987" t="s">
        <v>80</v>
      </c>
      <c r="K62" s="1068"/>
      <c r="L62" s="29"/>
    </row>
    <row r="63" spans="3:12" ht="13">
      <c r="C63" s="735"/>
      <c r="D63" s="2163"/>
      <c r="E63" s="2126"/>
      <c r="F63" s="2150"/>
      <c r="G63" s="2153"/>
      <c r="H63" s="2146"/>
      <c r="I63" s="2145" t="s">
        <v>922</v>
      </c>
      <c r="J63" s="987" t="s">
        <v>901</v>
      </c>
      <c r="K63" s="1068"/>
      <c r="L63" s="29"/>
    </row>
    <row r="64" spans="3:12" ht="13">
      <c r="C64" s="735"/>
      <c r="D64" s="2163"/>
      <c r="E64" s="2126"/>
      <c r="F64" s="2150"/>
      <c r="G64" s="2153"/>
      <c r="H64" s="2146"/>
      <c r="I64" s="2146"/>
      <c r="J64" s="987" t="s">
        <v>903</v>
      </c>
      <c r="K64" s="1068"/>
      <c r="L64" s="29"/>
    </row>
    <row r="65" spans="3:12" ht="13">
      <c r="C65" s="735"/>
      <c r="D65" s="2163"/>
      <c r="E65" s="2126"/>
      <c r="F65" s="2150"/>
      <c r="G65" s="2153"/>
      <c r="H65" s="2146"/>
      <c r="I65" s="2146"/>
      <c r="J65" s="987" t="s">
        <v>918</v>
      </c>
      <c r="K65" s="1068"/>
      <c r="L65" s="29"/>
    </row>
    <row r="66" spans="3:12" ht="13">
      <c r="C66" s="735"/>
      <c r="D66" s="2163"/>
      <c r="E66" s="2126"/>
      <c r="F66" s="2150"/>
      <c r="G66" s="2153"/>
      <c r="H66" s="2146"/>
      <c r="I66" s="2147"/>
      <c r="J66" s="987" t="s">
        <v>80</v>
      </c>
      <c r="K66" s="1068"/>
      <c r="L66" s="29"/>
    </row>
    <row r="67" spans="3:12" ht="13">
      <c r="C67" s="735"/>
      <c r="D67" s="2163"/>
      <c r="E67" s="2126"/>
      <c r="F67" s="2150"/>
      <c r="G67" s="2153"/>
      <c r="H67" s="2146"/>
      <c r="I67" s="2145" t="s">
        <v>147</v>
      </c>
      <c r="J67" s="987" t="s">
        <v>901</v>
      </c>
      <c r="K67" s="1068"/>
      <c r="L67" s="29"/>
    </row>
    <row r="68" spans="3:12" ht="13">
      <c r="C68" s="735"/>
      <c r="D68" s="2163"/>
      <c r="E68" s="2126"/>
      <c r="F68" s="2150"/>
      <c r="G68" s="2153"/>
      <c r="H68" s="2146"/>
      <c r="I68" s="2146"/>
      <c r="J68" s="987" t="s">
        <v>903</v>
      </c>
      <c r="K68" s="1068"/>
      <c r="L68" s="29"/>
    </row>
    <row r="69" spans="3:12" ht="13">
      <c r="C69" s="735"/>
      <c r="D69" s="2163"/>
      <c r="E69" s="2126"/>
      <c r="F69" s="2150"/>
      <c r="G69" s="2153"/>
      <c r="H69" s="2146"/>
      <c r="I69" s="2146"/>
      <c r="J69" s="987" t="s">
        <v>918</v>
      </c>
      <c r="K69" s="1068"/>
      <c r="L69" s="29"/>
    </row>
    <row r="70" spans="3:12" ht="13">
      <c r="C70" s="735"/>
      <c r="D70" s="2163"/>
      <c r="E70" s="2126"/>
      <c r="F70" s="2150"/>
      <c r="G70" s="2153"/>
      <c r="H70" s="2147"/>
      <c r="I70" s="2147"/>
      <c r="J70" s="987" t="s">
        <v>80</v>
      </c>
      <c r="K70" s="1068"/>
      <c r="L70" s="29"/>
    </row>
    <row r="71" spans="3:12" ht="13">
      <c r="C71" s="735"/>
      <c r="D71" s="2163"/>
      <c r="E71" s="2126"/>
      <c r="F71" s="2150"/>
      <c r="G71" s="2153"/>
      <c r="H71" s="2145" t="s">
        <v>924</v>
      </c>
      <c r="I71" s="2145" t="s">
        <v>917</v>
      </c>
      <c r="J71" s="987" t="s">
        <v>901</v>
      </c>
      <c r="K71" s="1068"/>
      <c r="L71" s="29"/>
    </row>
    <row r="72" spans="3:12" ht="13">
      <c r="C72" s="735"/>
      <c r="D72" s="2163"/>
      <c r="E72" s="2126"/>
      <c r="F72" s="2150"/>
      <c r="G72" s="2153"/>
      <c r="H72" s="2146"/>
      <c r="I72" s="2146"/>
      <c r="J72" s="987" t="s">
        <v>903</v>
      </c>
      <c r="K72" s="1068"/>
      <c r="L72" s="29"/>
    </row>
    <row r="73" spans="3:12" ht="13">
      <c r="C73" s="735"/>
      <c r="D73" s="2163"/>
      <c r="E73" s="2126"/>
      <c r="F73" s="2150"/>
      <c r="G73" s="2153"/>
      <c r="H73" s="2146"/>
      <c r="I73" s="2146"/>
      <c r="J73" s="987" t="s">
        <v>918</v>
      </c>
      <c r="K73" s="1068"/>
      <c r="L73" s="29"/>
    </row>
    <row r="74" spans="3:12" ht="13">
      <c r="C74" s="735"/>
      <c r="D74" s="2163"/>
      <c r="E74" s="2126"/>
      <c r="F74" s="2150"/>
      <c r="G74" s="2153"/>
      <c r="H74" s="2146"/>
      <c r="I74" s="2147"/>
      <c r="J74" s="987" t="s">
        <v>80</v>
      </c>
      <c r="K74" s="1068"/>
      <c r="L74" s="29"/>
    </row>
    <row r="75" spans="3:12" ht="13">
      <c r="C75" s="735"/>
      <c r="D75" s="2163"/>
      <c r="E75" s="2126"/>
      <c r="F75" s="2150"/>
      <c r="G75" s="2153"/>
      <c r="H75" s="2146"/>
      <c r="I75" s="2145" t="s">
        <v>919</v>
      </c>
      <c r="J75" s="987" t="s">
        <v>901</v>
      </c>
      <c r="K75" s="1068"/>
      <c r="L75" s="29"/>
    </row>
    <row r="76" spans="3:12" ht="13">
      <c r="C76" s="735"/>
      <c r="D76" s="2163"/>
      <c r="E76" s="2126"/>
      <c r="F76" s="2150"/>
      <c r="G76" s="2153"/>
      <c r="H76" s="2146"/>
      <c r="I76" s="2146"/>
      <c r="J76" s="987" t="s">
        <v>903</v>
      </c>
      <c r="K76" s="1068"/>
      <c r="L76" s="29"/>
    </row>
    <row r="77" spans="3:12" ht="13">
      <c r="C77" s="735"/>
      <c r="D77" s="2163"/>
      <c r="E77" s="2126"/>
      <c r="F77" s="2150"/>
      <c r="G77" s="2153"/>
      <c r="H77" s="2146"/>
      <c r="I77" s="2146"/>
      <c r="J77" s="987" t="s">
        <v>918</v>
      </c>
      <c r="K77" s="1068"/>
      <c r="L77" s="29"/>
    </row>
    <row r="78" spans="3:12" ht="13">
      <c r="C78" s="735"/>
      <c r="D78" s="2163"/>
      <c r="E78" s="2126"/>
      <c r="F78" s="2150"/>
      <c r="G78" s="2153"/>
      <c r="H78" s="2146"/>
      <c r="I78" s="2147"/>
      <c r="J78" s="987" t="s">
        <v>80</v>
      </c>
      <c r="K78" s="1068"/>
      <c r="L78" s="29"/>
    </row>
    <row r="79" spans="3:12" ht="13">
      <c r="C79" s="735"/>
      <c r="D79" s="2163"/>
      <c r="E79" s="2126"/>
      <c r="F79" s="2150"/>
      <c r="G79" s="2153"/>
      <c r="H79" s="2146"/>
      <c r="I79" s="2145" t="s">
        <v>920</v>
      </c>
      <c r="J79" s="987" t="s">
        <v>901</v>
      </c>
      <c r="K79" s="1068"/>
      <c r="L79" s="29"/>
    </row>
    <row r="80" spans="3:12" ht="13">
      <c r="C80" s="735"/>
      <c r="D80" s="2163"/>
      <c r="E80" s="2126"/>
      <c r="F80" s="2150"/>
      <c r="G80" s="2153"/>
      <c r="H80" s="2146"/>
      <c r="I80" s="2146"/>
      <c r="J80" s="987" t="s">
        <v>903</v>
      </c>
      <c r="K80" s="1068"/>
      <c r="L80" s="29"/>
    </row>
    <row r="81" spans="3:12" ht="13">
      <c r="C81" s="735"/>
      <c r="D81" s="2163"/>
      <c r="E81" s="2126"/>
      <c r="F81" s="2150"/>
      <c r="G81" s="2153"/>
      <c r="H81" s="2146"/>
      <c r="I81" s="2146"/>
      <c r="J81" s="987" t="s">
        <v>918</v>
      </c>
      <c r="K81" s="1068"/>
      <c r="L81" s="29"/>
    </row>
    <row r="82" spans="3:12" ht="13">
      <c r="C82" s="735"/>
      <c r="D82" s="2163"/>
      <c r="E82" s="2126"/>
      <c r="F82" s="2150"/>
      <c r="G82" s="2153"/>
      <c r="H82" s="2146"/>
      <c r="I82" s="2147"/>
      <c r="J82" s="987" t="s">
        <v>80</v>
      </c>
      <c r="K82" s="1068"/>
      <c r="L82" s="29"/>
    </row>
    <row r="83" spans="3:12" ht="13">
      <c r="C83" s="735"/>
      <c r="D83" s="2163"/>
      <c r="E83" s="2126"/>
      <c r="F83" s="2150"/>
      <c r="G83" s="2153"/>
      <c r="H83" s="2146"/>
      <c r="I83" s="2145" t="s">
        <v>921</v>
      </c>
      <c r="J83" s="987" t="s">
        <v>901</v>
      </c>
      <c r="K83" s="1068"/>
      <c r="L83" s="29"/>
    </row>
    <row r="84" spans="3:12" ht="13">
      <c r="C84" s="735"/>
      <c r="D84" s="2163"/>
      <c r="E84" s="2126"/>
      <c r="F84" s="2150"/>
      <c r="G84" s="2153"/>
      <c r="H84" s="2146"/>
      <c r="I84" s="2146"/>
      <c r="J84" s="987" t="s">
        <v>903</v>
      </c>
      <c r="K84" s="1068"/>
      <c r="L84" s="29"/>
    </row>
    <row r="85" spans="3:12" ht="13">
      <c r="C85" s="735"/>
      <c r="D85" s="2163"/>
      <c r="E85" s="2126"/>
      <c r="F85" s="2150"/>
      <c r="G85" s="2153"/>
      <c r="H85" s="2146"/>
      <c r="I85" s="2146"/>
      <c r="J85" s="987" t="s">
        <v>918</v>
      </c>
      <c r="K85" s="1068"/>
      <c r="L85" s="29"/>
    </row>
    <row r="86" spans="3:12" ht="13">
      <c r="C86" s="735"/>
      <c r="D86" s="2163"/>
      <c r="E86" s="2126"/>
      <c r="F86" s="2150"/>
      <c r="G86" s="2153"/>
      <c r="H86" s="2146"/>
      <c r="I86" s="2147"/>
      <c r="J86" s="987" t="s">
        <v>80</v>
      </c>
      <c r="K86" s="1070"/>
      <c r="L86" s="29"/>
    </row>
    <row r="87" spans="3:12" ht="13">
      <c r="C87" s="735"/>
      <c r="D87" s="2163"/>
      <c r="E87" s="2126"/>
      <c r="F87" s="2150"/>
      <c r="G87" s="2153"/>
      <c r="H87" s="2146"/>
      <c r="I87" s="2145" t="s">
        <v>922</v>
      </c>
      <c r="J87" s="987" t="s">
        <v>901</v>
      </c>
      <c r="K87" s="1068"/>
      <c r="L87" s="29"/>
    </row>
    <row r="88" spans="3:12" ht="13">
      <c r="C88" s="735"/>
      <c r="D88" s="2163"/>
      <c r="E88" s="2126"/>
      <c r="F88" s="2150"/>
      <c r="G88" s="2153"/>
      <c r="H88" s="2146"/>
      <c r="I88" s="2146"/>
      <c r="J88" s="987" t="s">
        <v>903</v>
      </c>
      <c r="K88" s="1068"/>
      <c r="L88" s="29"/>
    </row>
    <row r="89" spans="3:12" ht="13">
      <c r="C89" s="735"/>
      <c r="D89" s="2163"/>
      <c r="E89" s="2126"/>
      <c r="F89" s="2150"/>
      <c r="G89" s="2153"/>
      <c r="H89" s="2146"/>
      <c r="I89" s="2146"/>
      <c r="J89" s="987" t="s">
        <v>918</v>
      </c>
      <c r="K89" s="1068"/>
      <c r="L89" s="29"/>
    </row>
    <row r="90" spans="3:12" ht="13">
      <c r="C90" s="735"/>
      <c r="D90" s="2163"/>
      <c r="E90" s="2126"/>
      <c r="F90" s="2150"/>
      <c r="G90" s="2153"/>
      <c r="H90" s="2146"/>
      <c r="I90" s="2147"/>
      <c r="J90" s="987" t="s">
        <v>80</v>
      </c>
      <c r="K90" s="1070"/>
      <c r="L90" s="29"/>
    </row>
    <row r="91" spans="3:12" ht="13">
      <c r="C91" s="735"/>
      <c r="D91" s="2163"/>
      <c r="E91" s="2126"/>
      <c r="F91" s="2150"/>
      <c r="G91" s="2153"/>
      <c r="H91" s="2146"/>
      <c r="I91" s="2145" t="s">
        <v>147</v>
      </c>
      <c r="J91" s="987" t="s">
        <v>901</v>
      </c>
      <c r="K91" s="1068"/>
      <c r="L91" s="29"/>
    </row>
    <row r="92" spans="3:12" ht="13">
      <c r="C92" s="735"/>
      <c r="D92" s="2163"/>
      <c r="E92" s="2126"/>
      <c r="F92" s="2150"/>
      <c r="G92" s="2153"/>
      <c r="H92" s="2146"/>
      <c r="I92" s="2146"/>
      <c r="J92" s="987" t="s">
        <v>903</v>
      </c>
      <c r="K92" s="1068"/>
      <c r="L92" s="29"/>
    </row>
    <row r="93" spans="3:12" ht="13">
      <c r="C93" s="735"/>
      <c r="D93" s="2163"/>
      <c r="E93" s="2126"/>
      <c r="F93" s="2150"/>
      <c r="G93" s="2153"/>
      <c r="H93" s="2146"/>
      <c r="I93" s="2146"/>
      <c r="J93" s="987" t="s">
        <v>918</v>
      </c>
      <c r="K93" s="1068"/>
      <c r="L93" s="29"/>
    </row>
    <row r="94" spans="3:12" ht="13">
      <c r="C94" s="735"/>
      <c r="D94" s="2163"/>
      <c r="E94" s="2126"/>
      <c r="F94" s="2151"/>
      <c r="G94" s="2154"/>
      <c r="H94" s="2147"/>
      <c r="I94" s="2147"/>
      <c r="J94" s="987" t="s">
        <v>80</v>
      </c>
      <c r="K94" s="1070"/>
      <c r="L94" s="29"/>
    </row>
    <row r="95" spans="3:12" ht="13">
      <c r="C95" s="735"/>
      <c r="D95" s="2163"/>
      <c r="E95" s="2126"/>
      <c r="F95" s="2139" t="s">
        <v>925</v>
      </c>
      <c r="G95" s="2140" t="s">
        <v>926</v>
      </c>
      <c r="H95" s="2141" t="s">
        <v>916</v>
      </c>
      <c r="I95" s="2141" t="s">
        <v>927</v>
      </c>
      <c r="J95" s="2141"/>
      <c r="K95" s="1068"/>
      <c r="L95" s="29"/>
    </row>
    <row r="96" spans="3:12" ht="13">
      <c r="C96" s="735"/>
      <c r="D96" s="2163"/>
      <c r="E96" s="2126"/>
      <c r="F96" s="2139"/>
      <c r="G96" s="2140"/>
      <c r="H96" s="2141"/>
      <c r="I96" s="2141" t="s">
        <v>928</v>
      </c>
      <c r="J96" s="2141"/>
      <c r="K96" s="1068"/>
      <c r="L96" s="29"/>
    </row>
    <row r="97" spans="3:12" ht="13">
      <c r="C97" s="735"/>
      <c r="D97" s="2163"/>
      <c r="E97" s="2126"/>
      <c r="F97" s="2139"/>
      <c r="G97" s="2140"/>
      <c r="H97" s="2141"/>
      <c r="I97" s="2141" t="s">
        <v>918</v>
      </c>
      <c r="J97" s="2141"/>
      <c r="K97" s="1068"/>
      <c r="L97" s="29"/>
    </row>
    <row r="98" spans="3:12" ht="13">
      <c r="C98" s="735"/>
      <c r="D98" s="2163"/>
      <c r="E98" s="2126"/>
      <c r="F98" s="2139"/>
      <c r="G98" s="2140"/>
      <c r="H98" s="2141"/>
      <c r="I98" s="2133" t="s">
        <v>80</v>
      </c>
      <c r="J98" s="2134"/>
      <c r="K98" s="1068"/>
      <c r="L98" s="29"/>
    </row>
    <row r="99" spans="3:12" ht="13">
      <c r="C99" s="735"/>
      <c r="D99" s="2163"/>
      <c r="E99" s="2126"/>
      <c r="F99" s="2139"/>
      <c r="G99" s="2140"/>
      <c r="H99" s="2141" t="s">
        <v>923</v>
      </c>
      <c r="I99" s="2141" t="s">
        <v>927</v>
      </c>
      <c r="J99" s="2141"/>
      <c r="K99" s="1068"/>
      <c r="L99" s="29"/>
    </row>
    <row r="100" spans="3:12" ht="13">
      <c r="C100" s="735"/>
      <c r="D100" s="2163"/>
      <c r="E100" s="2126"/>
      <c r="F100" s="2139"/>
      <c r="G100" s="2140"/>
      <c r="H100" s="2141"/>
      <c r="I100" s="2141" t="s">
        <v>928</v>
      </c>
      <c r="J100" s="2141"/>
      <c r="K100" s="1068"/>
      <c r="L100" s="29"/>
    </row>
    <row r="101" spans="3:12" ht="13">
      <c r="C101" s="735"/>
      <c r="D101" s="2163"/>
      <c r="E101" s="2126"/>
      <c r="F101" s="2139"/>
      <c r="G101" s="2140"/>
      <c r="H101" s="2141"/>
      <c r="I101" s="2141" t="s">
        <v>918</v>
      </c>
      <c r="J101" s="2141"/>
      <c r="K101" s="1068"/>
      <c r="L101" s="29"/>
    </row>
    <row r="102" spans="3:12" ht="13">
      <c r="C102" s="735"/>
      <c r="D102" s="2163"/>
      <c r="E102" s="2126"/>
      <c r="F102" s="2139"/>
      <c r="G102" s="2140"/>
      <c r="H102" s="2141"/>
      <c r="I102" s="2133" t="s">
        <v>80</v>
      </c>
      <c r="J102" s="2134"/>
      <c r="K102" s="1068"/>
      <c r="L102" s="29"/>
    </row>
    <row r="103" spans="3:12" ht="13">
      <c r="C103" s="735"/>
      <c r="D103" s="2163"/>
      <c r="E103" s="2126"/>
      <c r="F103" s="2139"/>
      <c r="G103" s="2140"/>
      <c r="H103" s="2142" t="s">
        <v>924</v>
      </c>
      <c r="I103" s="2141" t="s">
        <v>927</v>
      </c>
      <c r="J103" s="2141"/>
      <c r="K103" s="1068"/>
      <c r="L103" s="29"/>
    </row>
    <row r="104" spans="3:12" ht="13">
      <c r="C104" s="735"/>
      <c r="D104" s="2163"/>
      <c r="E104" s="2126"/>
      <c r="F104" s="2139"/>
      <c r="G104" s="2140"/>
      <c r="H104" s="2143"/>
      <c r="I104" s="2141" t="s">
        <v>928</v>
      </c>
      <c r="J104" s="2141"/>
      <c r="K104" s="1068"/>
      <c r="L104" s="29"/>
    </row>
    <row r="105" spans="3:12" ht="13">
      <c r="C105" s="735"/>
      <c r="D105" s="2163"/>
      <c r="E105" s="2126"/>
      <c r="F105" s="2139"/>
      <c r="G105" s="2140"/>
      <c r="H105" s="2143"/>
      <c r="I105" s="2141" t="s">
        <v>918</v>
      </c>
      <c r="J105" s="2141"/>
      <c r="K105" s="1068"/>
      <c r="L105" s="29"/>
    </row>
    <row r="106" spans="3:12" ht="13">
      <c r="C106" s="735"/>
      <c r="D106" s="2163"/>
      <c r="E106" s="2126"/>
      <c r="F106" s="2139"/>
      <c r="G106" s="2140"/>
      <c r="H106" s="2144"/>
      <c r="I106" s="2133" t="s">
        <v>80</v>
      </c>
      <c r="J106" s="2134"/>
      <c r="K106" s="1068"/>
      <c r="L106" s="29"/>
    </row>
    <row r="107" spans="3:12" ht="13">
      <c r="C107" s="735"/>
      <c r="D107" s="2163"/>
      <c r="E107" s="2126"/>
      <c r="F107" s="2135" t="s">
        <v>929</v>
      </c>
      <c r="G107" s="2137" t="s">
        <v>930</v>
      </c>
      <c r="H107" s="2124" t="s">
        <v>931</v>
      </c>
      <c r="I107" s="2124" t="s">
        <v>900</v>
      </c>
      <c r="J107" s="2124"/>
      <c r="K107" s="1068"/>
      <c r="L107" s="29"/>
    </row>
    <row r="108" spans="3:12" ht="13">
      <c r="C108" s="735"/>
      <c r="D108" s="2163"/>
      <c r="E108" s="2126"/>
      <c r="F108" s="2135"/>
      <c r="G108" s="2137"/>
      <c r="H108" s="2124"/>
      <c r="I108" s="2122" t="s">
        <v>904</v>
      </c>
      <c r="J108" s="2122"/>
      <c r="K108" s="1068"/>
      <c r="L108" s="29"/>
    </row>
    <row r="109" spans="3:12" ht="13">
      <c r="C109" s="735"/>
      <c r="D109" s="2163"/>
      <c r="E109" s="2126"/>
      <c r="F109" s="2135"/>
      <c r="G109" s="2137"/>
      <c r="H109" s="2122" t="s">
        <v>932</v>
      </c>
      <c r="I109" s="2124" t="s">
        <v>900</v>
      </c>
      <c r="J109" s="2124"/>
      <c r="K109" s="1068"/>
      <c r="L109" s="29"/>
    </row>
    <row r="110" spans="3:12" ht="13">
      <c r="C110" s="735"/>
      <c r="D110" s="2163"/>
      <c r="E110" s="2126"/>
      <c r="F110" s="2135"/>
      <c r="G110" s="2137"/>
      <c r="H110" s="2122"/>
      <c r="I110" s="2122" t="s">
        <v>904</v>
      </c>
      <c r="J110" s="2122"/>
      <c r="K110" s="1068"/>
      <c r="L110" s="29"/>
    </row>
    <row r="111" spans="3:12" ht="13">
      <c r="C111" s="735"/>
      <c r="D111" s="2163"/>
      <c r="E111" s="2126"/>
      <c r="F111" s="2135"/>
      <c r="G111" s="2137"/>
      <c r="H111" s="2122" t="s">
        <v>478</v>
      </c>
      <c r="I111" s="2124" t="s">
        <v>900</v>
      </c>
      <c r="J111" s="2124"/>
      <c r="K111" s="1068"/>
      <c r="L111" s="29"/>
    </row>
    <row r="112" spans="3:12" ht="13">
      <c r="C112" s="735"/>
      <c r="D112" s="2163"/>
      <c r="E112" s="2126"/>
      <c r="F112" s="2135"/>
      <c r="G112" s="2137"/>
      <c r="H112" s="2122"/>
      <c r="I112" s="2122" t="s">
        <v>904</v>
      </c>
      <c r="J112" s="2122"/>
      <c r="K112" s="1068"/>
      <c r="L112" s="29"/>
    </row>
    <row r="113" spans="3:12" ht="13">
      <c r="C113" s="735"/>
      <c r="D113" s="2163"/>
      <c r="E113" s="2126"/>
      <c r="F113" s="2135"/>
      <c r="G113" s="2137"/>
      <c r="H113" s="2122" t="s">
        <v>933</v>
      </c>
      <c r="I113" s="2124" t="s">
        <v>900</v>
      </c>
      <c r="J113" s="2124"/>
      <c r="K113" s="1068"/>
      <c r="L113" s="29"/>
    </row>
    <row r="114" spans="3:12" ht="13">
      <c r="C114" s="735"/>
      <c r="D114" s="2163"/>
      <c r="E114" s="2126"/>
      <c r="F114" s="2135"/>
      <c r="G114" s="2137"/>
      <c r="H114" s="2122"/>
      <c r="I114" s="2122" t="s">
        <v>904</v>
      </c>
      <c r="J114" s="2122"/>
      <c r="K114" s="1068"/>
      <c r="L114" s="29"/>
    </row>
    <row r="115" spans="3:12" ht="13">
      <c r="C115" s="735"/>
      <c r="D115" s="2163"/>
      <c r="E115" s="2126"/>
      <c r="F115" s="2135"/>
      <c r="G115" s="2137"/>
      <c r="H115" s="2122" t="s">
        <v>934</v>
      </c>
      <c r="I115" s="2124" t="s">
        <v>900</v>
      </c>
      <c r="J115" s="2124"/>
      <c r="K115" s="1068"/>
      <c r="L115" s="29"/>
    </row>
    <row r="116" spans="3:12" ht="13">
      <c r="C116" s="735"/>
      <c r="D116" s="2163"/>
      <c r="E116" s="2126"/>
      <c r="F116" s="2135"/>
      <c r="G116" s="2137"/>
      <c r="H116" s="2122"/>
      <c r="I116" s="2122" t="s">
        <v>904</v>
      </c>
      <c r="J116" s="2122"/>
      <c r="K116" s="1068"/>
      <c r="L116" s="29"/>
    </row>
    <row r="117" spans="3:12" ht="13">
      <c r="C117" s="735"/>
      <c r="D117" s="2163"/>
      <c r="E117" s="2126"/>
      <c r="F117" s="2135"/>
      <c r="G117" s="2137"/>
      <c r="H117" s="2122" t="s">
        <v>935</v>
      </c>
      <c r="I117" s="2124" t="s">
        <v>900</v>
      </c>
      <c r="J117" s="2124"/>
      <c r="K117" s="1068"/>
      <c r="L117" s="29"/>
    </row>
    <row r="118" spans="3:12" ht="14" thickBot="1">
      <c r="C118" s="735"/>
      <c r="D118" s="2163"/>
      <c r="E118" s="2127"/>
      <c r="F118" s="2136"/>
      <c r="G118" s="2138"/>
      <c r="H118" s="2123"/>
      <c r="I118" s="2123" t="s">
        <v>904</v>
      </c>
      <c r="J118" s="2123"/>
      <c r="K118" s="1071"/>
      <c r="L118" s="29"/>
    </row>
    <row r="119" spans="3:12" ht="13">
      <c r="C119" s="735"/>
      <c r="D119" s="2163"/>
      <c r="E119" s="2125" t="s">
        <v>936</v>
      </c>
      <c r="F119" s="2128" t="s">
        <v>937</v>
      </c>
      <c r="G119" s="2130" t="s">
        <v>938</v>
      </c>
      <c r="H119" s="2128" t="s">
        <v>901</v>
      </c>
      <c r="I119" s="2128"/>
      <c r="J119" s="2128"/>
      <c r="K119" s="1072"/>
      <c r="L119" s="29"/>
    </row>
    <row r="120" spans="3:12" ht="13">
      <c r="C120" s="735"/>
      <c r="D120" s="2163"/>
      <c r="E120" s="2126"/>
      <c r="F120" s="2129"/>
      <c r="G120" s="2131"/>
      <c r="H120" s="2129" t="s">
        <v>903</v>
      </c>
      <c r="I120" s="2129"/>
      <c r="J120" s="2129"/>
      <c r="K120" s="1068"/>
      <c r="L120" s="29"/>
    </row>
    <row r="121" spans="3:12" ht="23.25" customHeight="1">
      <c r="C121" s="735"/>
      <c r="D121" s="2163"/>
      <c r="E121" s="2126"/>
      <c r="F121" s="2115" t="s">
        <v>939</v>
      </c>
      <c r="G121" s="2132" t="s">
        <v>940</v>
      </c>
      <c r="H121" s="2115" t="s">
        <v>901</v>
      </c>
      <c r="I121" s="2115"/>
      <c r="J121" s="2115"/>
      <c r="K121" s="1068"/>
      <c r="L121" s="29"/>
    </row>
    <row r="122" spans="3:12" ht="24" customHeight="1">
      <c r="C122" s="735"/>
      <c r="D122" s="2163"/>
      <c r="E122" s="2126"/>
      <c r="F122" s="2115"/>
      <c r="G122" s="2132"/>
      <c r="H122" s="2115" t="s">
        <v>903</v>
      </c>
      <c r="I122" s="2115"/>
      <c r="J122" s="2115"/>
      <c r="K122" s="1068"/>
      <c r="L122" s="29"/>
    </row>
    <row r="123" spans="3:12" ht="13">
      <c r="C123" s="735"/>
      <c r="D123" s="2163"/>
      <c r="E123" s="2126"/>
      <c r="F123" s="2116" t="s">
        <v>941</v>
      </c>
      <c r="G123" s="2118" t="s">
        <v>942</v>
      </c>
      <c r="H123" s="2120" t="s">
        <v>901</v>
      </c>
      <c r="I123" s="2120"/>
      <c r="J123" s="2120"/>
      <c r="K123" s="1068"/>
      <c r="L123" s="29"/>
    </row>
    <row r="124" spans="3:12" ht="14" thickBot="1">
      <c r="C124" s="735"/>
      <c r="D124" s="2163"/>
      <c r="E124" s="2127"/>
      <c r="F124" s="2117"/>
      <c r="G124" s="2119"/>
      <c r="H124" s="2121" t="s">
        <v>903</v>
      </c>
      <c r="I124" s="2121"/>
      <c r="J124" s="2121"/>
      <c r="K124" s="1071"/>
      <c r="L124" s="29"/>
    </row>
    <row r="125" spans="3:12" ht="13" thickBot="1">
      <c r="C125" s="325"/>
      <c r="D125" s="326"/>
      <c r="E125" s="326"/>
      <c r="F125" s="326"/>
      <c r="G125" s="326"/>
      <c r="H125" s="326"/>
      <c r="I125" s="326"/>
      <c r="J125" s="326"/>
      <c r="K125" s="326"/>
      <c r="L125" s="327"/>
    </row>
  </sheetData>
  <sheetProtection password="D69D" sheet="1" selectLockedCells="1"/>
  <protectedRanges>
    <protectedRange sqref="K11:K124" name="Range1"/>
  </protectedRanges>
  <mergeCells count="93">
    <mergeCell ref="C5:L5"/>
    <mergeCell ref="C6:L6"/>
    <mergeCell ref="H10:J10"/>
    <mergeCell ref="D11:D124"/>
    <mergeCell ref="E11:E20"/>
    <mergeCell ref="F11:F14"/>
    <mergeCell ref="G11:G14"/>
    <mergeCell ref="H11:I12"/>
    <mergeCell ref="H13:I14"/>
    <mergeCell ref="F15:F20"/>
    <mergeCell ref="G15:G20"/>
    <mergeCell ref="H15:I16"/>
    <mergeCell ref="H17:I18"/>
    <mergeCell ref="H19:I20"/>
    <mergeCell ref="E21:E118"/>
    <mergeCell ref="F21:F22"/>
    <mergeCell ref="G21:G22"/>
    <mergeCell ref="H21:J21"/>
    <mergeCell ref="H22:J22"/>
    <mergeCell ref="F23:F94"/>
    <mergeCell ref="G23:G94"/>
    <mergeCell ref="H23:H46"/>
    <mergeCell ref="I23:I26"/>
    <mergeCell ref="I27:I30"/>
    <mergeCell ref="I31:I34"/>
    <mergeCell ref="I35:I38"/>
    <mergeCell ref="I39:I42"/>
    <mergeCell ref="I43:I46"/>
    <mergeCell ref="H47:H70"/>
    <mergeCell ref="I47:I50"/>
    <mergeCell ref="I51:I54"/>
    <mergeCell ref="I55:I58"/>
    <mergeCell ref="H71:H94"/>
    <mergeCell ref="I71:I74"/>
    <mergeCell ref="I75:I78"/>
    <mergeCell ref="I79:I82"/>
    <mergeCell ref="I83:I86"/>
    <mergeCell ref="I87:I90"/>
    <mergeCell ref="I91:I94"/>
    <mergeCell ref="I103:J103"/>
    <mergeCell ref="I104:J104"/>
    <mergeCell ref="I105:J105"/>
    <mergeCell ref="I59:I62"/>
    <mergeCell ref="I63:I66"/>
    <mergeCell ref="I67:I70"/>
    <mergeCell ref="I113:J113"/>
    <mergeCell ref="I114:J114"/>
    <mergeCell ref="H115:H116"/>
    <mergeCell ref="F95:F106"/>
    <mergeCell ref="G95:G106"/>
    <mergeCell ref="H95:H98"/>
    <mergeCell ref="I95:J95"/>
    <mergeCell ref="I96:J96"/>
    <mergeCell ref="I97:J97"/>
    <mergeCell ref="I98:J98"/>
    <mergeCell ref="H99:H102"/>
    <mergeCell ref="I99:J99"/>
    <mergeCell ref="I100:J100"/>
    <mergeCell ref="I101:J101"/>
    <mergeCell ref="I102:J102"/>
    <mergeCell ref="H103:H106"/>
    <mergeCell ref="H120:J120"/>
    <mergeCell ref="F121:F122"/>
    <mergeCell ref="G121:G122"/>
    <mergeCell ref="I106:J106"/>
    <mergeCell ref="F107:F118"/>
    <mergeCell ref="G107:G118"/>
    <mergeCell ref="H107:H108"/>
    <mergeCell ref="I107:J107"/>
    <mergeCell ref="I108:J108"/>
    <mergeCell ref="H109:H110"/>
    <mergeCell ref="I109:J109"/>
    <mergeCell ref="I110:J110"/>
    <mergeCell ref="H111:H112"/>
    <mergeCell ref="I111:J111"/>
    <mergeCell ref="I112:J112"/>
    <mergeCell ref="H113:H114"/>
    <mergeCell ref="E8:J8"/>
    <mergeCell ref="H121:J121"/>
    <mergeCell ref="H122:J122"/>
    <mergeCell ref="F123:F124"/>
    <mergeCell ref="G123:G124"/>
    <mergeCell ref="H123:J123"/>
    <mergeCell ref="H124:J124"/>
    <mergeCell ref="H117:H118"/>
    <mergeCell ref="I117:J117"/>
    <mergeCell ref="I118:J118"/>
    <mergeCell ref="I115:J115"/>
    <mergeCell ref="I116:J116"/>
    <mergeCell ref="E119:E124"/>
    <mergeCell ref="F119:F120"/>
    <mergeCell ref="G119:G120"/>
    <mergeCell ref="H119:J119"/>
  </mergeCells>
  <pageMargins left="0.7" right="0.7" top="0.75" bottom="0.75" header="0.3" footer="0.3"/>
  <rowBreaks count="2" manualBreakCount="2">
    <brk id="38"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tabColor rgb="FFFFFF00"/>
  </sheetPr>
  <dimension ref="C4:T191"/>
  <sheetViews>
    <sheetView workbookViewId="0">
      <selection activeCell="H46" sqref="H46:K46"/>
    </sheetView>
  </sheetViews>
  <sheetFormatPr baseColWidth="10" defaultColWidth="8.83203125" defaultRowHeight="12" x14ac:dyDescent="0"/>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8.83203125" style="20"/>
    <col min="12" max="12" width="3.5" style="20" customWidth="1"/>
    <col min="13" max="13" width="5.5" style="20" customWidth="1"/>
    <col min="14" max="19" width="20.6640625" style="20" customWidth="1"/>
    <col min="20" max="16384" width="8.83203125" style="20"/>
  </cols>
  <sheetData>
    <row r="4" spans="3:20" ht="18.75" customHeight="1" thickBot="1"/>
    <row r="5" spans="3:20" ht="20" thickBot="1">
      <c r="C5" s="2184" t="s">
        <v>1429</v>
      </c>
      <c r="D5" s="2185"/>
      <c r="E5" s="2185"/>
      <c r="F5" s="2185"/>
      <c r="G5" s="2185"/>
      <c r="H5" s="2185"/>
      <c r="I5" s="2185"/>
      <c r="J5" s="2185"/>
      <c r="K5" s="2185"/>
      <c r="L5" s="2186"/>
      <c r="M5" s="700"/>
    </row>
    <row r="6" spans="3:20" ht="18" thickBot="1">
      <c r="C6" s="2056" t="s">
        <v>1863</v>
      </c>
      <c r="D6" s="2057"/>
      <c r="E6" s="2057"/>
      <c r="F6" s="2057"/>
      <c r="G6" s="2057"/>
      <c r="H6" s="2057"/>
      <c r="I6" s="2057"/>
      <c r="J6" s="2057"/>
      <c r="K6" s="2057"/>
      <c r="L6" s="2058"/>
      <c r="M6" s="701"/>
    </row>
    <row r="7" spans="3:20" ht="18" thickBot="1">
      <c r="C7" s="702"/>
      <c r="D7" s="703"/>
      <c r="E7" s="703"/>
      <c r="F7" s="703"/>
      <c r="G7" s="703"/>
      <c r="H7" s="703"/>
      <c r="I7" s="703"/>
      <c r="J7" s="703"/>
      <c r="K7" s="703"/>
      <c r="L7" s="704"/>
      <c r="M7" s="699"/>
    </row>
    <row r="8" spans="3:20" ht="120" customHeight="1" thickBot="1">
      <c r="C8" s="705"/>
      <c r="D8" s="661" t="s">
        <v>367</v>
      </c>
      <c r="E8" s="2181" t="s">
        <v>1341</v>
      </c>
      <c r="F8" s="2182"/>
      <c r="G8" s="2182"/>
      <c r="H8" s="2182"/>
      <c r="I8" s="2182"/>
      <c r="J8" s="2183"/>
      <c r="K8" s="699"/>
      <c r="L8" s="706"/>
      <c r="M8" s="699"/>
    </row>
    <row r="9" spans="3:20" ht="17">
      <c r="C9" s="705"/>
      <c r="D9" s="699"/>
      <c r="E9" s="699"/>
      <c r="F9" s="699"/>
      <c r="G9" s="699"/>
      <c r="H9" s="699"/>
      <c r="I9" s="699"/>
      <c r="J9" s="699"/>
      <c r="K9" s="699"/>
      <c r="L9" s="706"/>
      <c r="M9" s="699"/>
    </row>
    <row r="10" spans="3:20">
      <c r="C10" s="324"/>
      <c r="D10" s="28"/>
      <c r="E10" s="28"/>
      <c r="F10" s="28"/>
      <c r="G10" s="28"/>
      <c r="H10" s="28"/>
      <c r="I10" s="28"/>
      <c r="J10" s="28"/>
      <c r="K10" s="28"/>
      <c r="L10" s="29"/>
    </row>
    <row r="11" spans="3:20" ht="14" thickBot="1">
      <c r="C11" s="324"/>
      <c r="D11" s="687" t="s">
        <v>836</v>
      </c>
      <c r="E11" s="547"/>
      <c r="F11" s="547"/>
      <c r="G11" s="547"/>
      <c r="H11" s="547"/>
      <c r="I11" s="547"/>
      <c r="J11" s="547"/>
      <c r="K11" s="688"/>
      <c r="L11" s="707"/>
    </row>
    <row r="12" spans="3:20" ht="16.5" customHeight="1">
      <c r="C12" s="324"/>
      <c r="D12" s="1079" t="s">
        <v>837</v>
      </c>
      <c r="E12" s="1083" t="str">
        <f>IF(ISBLANK('1. Classification &amp; Budget'!H5),"",'1. Classification &amp; Budget'!H5)</f>
        <v>Peru</v>
      </c>
      <c r="F12" s="2250" t="s">
        <v>838</v>
      </c>
      <c r="G12" s="2250"/>
      <c r="H12" s="2250"/>
      <c r="I12" s="2250"/>
      <c r="J12" s="2250"/>
      <c r="K12" s="2251"/>
      <c r="L12" s="708"/>
      <c r="O12" s="697"/>
      <c r="P12" s="698"/>
      <c r="Q12" s="698"/>
      <c r="R12" s="698"/>
      <c r="S12" s="698"/>
      <c r="T12" s="698"/>
    </row>
    <row r="13" spans="3:20" ht="34.5" customHeight="1">
      <c r="C13" s="324"/>
      <c r="D13" s="1080" t="s">
        <v>839</v>
      </c>
      <c r="E13" s="1084" t="str">
        <f>IF(ISBLANK('1. Classification &amp; Budget'!F23),"",'1. Classification &amp; Budget'!F23)</f>
        <v>Guel</v>
      </c>
      <c r="F13" s="2252" t="s">
        <v>885</v>
      </c>
      <c r="G13" s="2253"/>
      <c r="H13" s="2253"/>
      <c r="I13" s="2253"/>
      <c r="J13" s="2253"/>
      <c r="K13" s="2254"/>
      <c r="L13" s="709"/>
      <c r="O13" s="698"/>
      <c r="P13" s="698"/>
      <c r="Q13" s="698"/>
      <c r="R13" s="698"/>
      <c r="S13" s="698"/>
      <c r="T13" s="698"/>
    </row>
    <row r="14" spans="3:20" ht="36" customHeight="1">
      <c r="C14" s="324"/>
      <c r="D14" s="1080" t="s">
        <v>840</v>
      </c>
      <c r="E14" s="1084" t="str">
        <f>IF(ISBLANK('1. Classification &amp; Budget'!I23),"",'1. Classification &amp; Budget'!I23)</f>
        <v>Anel</v>
      </c>
      <c r="F14" s="2255"/>
      <c r="G14" s="2255"/>
      <c r="H14" s="2255"/>
      <c r="I14" s="2255"/>
      <c r="J14" s="2255"/>
      <c r="K14" s="2256"/>
      <c r="L14" s="709"/>
      <c r="O14" s="698"/>
      <c r="P14" s="698"/>
      <c r="Q14" s="698"/>
      <c r="R14" s="698"/>
      <c r="S14" s="698"/>
      <c r="T14" s="698"/>
    </row>
    <row r="15" spans="3:20" ht="13">
      <c r="C15" s="324"/>
      <c r="D15" s="2257" t="s">
        <v>841</v>
      </c>
      <c r="E15" s="2192"/>
      <c r="F15" s="2258" t="s">
        <v>842</v>
      </c>
      <c r="G15" s="2258"/>
      <c r="H15" s="2258"/>
      <c r="I15" s="2259">
        <f>IF('1. Classification &amp; Budget'!H58=0,"",'1. Classification &amp; Budget'!H58)</f>
        <v>2826.4285714285716</v>
      </c>
      <c r="J15" s="2259"/>
      <c r="K15" s="2260"/>
      <c r="L15" s="710"/>
      <c r="O15" s="698"/>
      <c r="P15" s="698"/>
      <c r="Q15" s="698"/>
      <c r="R15" s="698"/>
      <c r="S15" s="698"/>
      <c r="T15" s="698"/>
    </row>
    <row r="16" spans="3:20" ht="13">
      <c r="C16" s="324"/>
      <c r="D16" s="2261" t="str">
        <f>IF(ISBLANK('2. Questionnaire'!J8),"",'2. Questionnaire'!J8)</f>
        <v>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_x000D__x000D_The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Center._x000D__x000D_The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themselves._x000D_</v>
      </c>
      <c r="E16" s="2262"/>
      <c r="F16" s="2267" t="s">
        <v>843</v>
      </c>
      <c r="G16" s="2268"/>
      <c r="H16" s="1081">
        <f>IF(ISBLANK('1. Classification &amp; Budget'!H18),"",'1. Classification &amp; Budget'!H18)</f>
        <v>41548</v>
      </c>
      <c r="I16" s="2191" t="s">
        <v>844</v>
      </c>
      <c r="J16" s="2191"/>
      <c r="K16" s="1082">
        <f>IF(ISBLANK('1. Classification &amp; Budget'!N18),"",'1. Classification &amp; Budget'!N18)</f>
        <v>41835</v>
      </c>
      <c r="L16" s="711"/>
      <c r="O16" s="698"/>
      <c r="P16" s="698"/>
      <c r="Q16" s="698"/>
      <c r="R16" s="698"/>
      <c r="S16" s="698"/>
      <c r="T16" s="698"/>
    </row>
    <row r="17" spans="3:20" ht="13">
      <c r="C17" s="324"/>
      <c r="D17" s="2263"/>
      <c r="E17" s="2264"/>
      <c r="F17" s="2192" t="s">
        <v>845</v>
      </c>
      <c r="G17" s="2192"/>
      <c r="H17" s="2192"/>
      <c r="I17" s="2192"/>
      <c r="J17" s="2192"/>
      <c r="K17" s="2193"/>
      <c r="L17" s="709"/>
      <c r="O17" s="698"/>
      <c r="P17" s="698"/>
      <c r="Q17" s="698"/>
      <c r="R17" s="698"/>
      <c r="S17" s="698"/>
      <c r="T17" s="698"/>
    </row>
    <row r="18" spans="3:20" ht="108.75" customHeight="1" thickBot="1">
      <c r="C18" s="324"/>
      <c r="D18" s="2265"/>
      <c r="E18" s="2266"/>
      <c r="F18" s="2194" t="str">
        <f>'1. Classification &amp; Budget'!H11&amp;", "&amp;'1. Classification &amp; Budget'!H12&amp;", "&amp;'1. Classification &amp; Budget'!H5</f>
        <v>Yanamarca, Carhuaz, Ancash, Peru</v>
      </c>
      <c r="G18" s="2195"/>
      <c r="H18" s="2195"/>
      <c r="I18" s="2195"/>
      <c r="J18" s="2195"/>
      <c r="K18" s="2196"/>
      <c r="L18" s="709"/>
      <c r="O18" s="698"/>
      <c r="P18" s="698"/>
      <c r="Q18" s="698"/>
      <c r="R18" s="698"/>
      <c r="S18" s="698"/>
      <c r="T18" s="698"/>
    </row>
    <row r="19" spans="3:20" ht="13">
      <c r="C19" s="324"/>
      <c r="D19" s="688"/>
      <c r="E19" s="688"/>
      <c r="F19" s="688"/>
      <c r="G19" s="688"/>
      <c r="H19" s="688"/>
      <c r="I19" s="688"/>
      <c r="J19" s="688"/>
      <c r="K19" s="688"/>
      <c r="L19" s="707"/>
      <c r="N19" s="28"/>
      <c r="O19" s="597"/>
      <c r="P19" s="597"/>
      <c r="Q19" s="597"/>
      <c r="R19" s="597"/>
      <c r="S19" s="597"/>
      <c r="T19" s="698"/>
    </row>
    <row r="20" spans="3:20" ht="14" thickBot="1">
      <c r="C20" s="324"/>
      <c r="D20" s="687" t="s">
        <v>846</v>
      </c>
      <c r="E20" s="689"/>
      <c r="F20" s="689"/>
      <c r="G20" s="689"/>
      <c r="H20" s="689"/>
      <c r="I20" s="689"/>
      <c r="J20" s="689"/>
      <c r="K20" s="689"/>
      <c r="L20" s="712"/>
      <c r="N20" s="28"/>
      <c r="O20" s="597"/>
      <c r="P20" s="597"/>
      <c r="Q20" s="597"/>
      <c r="R20" s="597"/>
      <c r="S20" s="597"/>
      <c r="T20" s="698"/>
    </row>
    <row r="21" spans="3:20" ht="55.5" customHeight="1" thickBot="1">
      <c r="C21" s="324"/>
      <c r="D21" s="2197" t="s">
        <v>888</v>
      </c>
      <c r="E21" s="2198"/>
      <c r="F21" s="2269" t="s">
        <v>886</v>
      </c>
      <c r="G21" s="2270"/>
      <c r="H21" s="2271"/>
      <c r="I21" s="2272" t="s">
        <v>887</v>
      </c>
      <c r="J21" s="2273"/>
      <c r="K21" s="2274"/>
      <c r="L21" s="713"/>
      <c r="N21" s="1026"/>
      <c r="O21" s="1026"/>
      <c r="P21" s="1026"/>
      <c r="Q21" s="1026"/>
      <c r="R21" s="1026"/>
      <c r="S21" s="1026"/>
      <c r="T21" s="698"/>
    </row>
    <row r="22" spans="3:20" ht="55.5" customHeight="1">
      <c r="C22" s="324"/>
      <c r="D22" s="2199"/>
      <c r="E22" s="2200"/>
      <c r="F22" s="2275" t="s">
        <v>847</v>
      </c>
      <c r="G22" s="2277" t="s">
        <v>848</v>
      </c>
      <c r="H22" s="2187" t="s">
        <v>849</v>
      </c>
      <c r="I22" s="2189" t="s">
        <v>850</v>
      </c>
      <c r="J22" s="2189" t="s">
        <v>851</v>
      </c>
      <c r="K22" s="2279" t="s">
        <v>852</v>
      </c>
      <c r="L22" s="714"/>
      <c r="N22" s="882"/>
      <c r="O22" s="882"/>
      <c r="P22" s="882"/>
      <c r="Q22" s="882"/>
      <c r="R22" s="882"/>
      <c r="S22" s="882"/>
      <c r="T22" s="698"/>
    </row>
    <row r="23" spans="3:20" ht="88.5" customHeight="1" thickBot="1">
      <c r="C23" s="324"/>
      <c r="D23" s="2201"/>
      <c r="E23" s="2202"/>
      <c r="F23" s="2276"/>
      <c r="G23" s="2278"/>
      <c r="H23" s="2188"/>
      <c r="I23" s="2190"/>
      <c r="J23" s="2190"/>
      <c r="K23" s="2280"/>
      <c r="L23" s="714"/>
      <c r="N23" s="882"/>
      <c r="O23" s="882"/>
      <c r="P23" s="882"/>
      <c r="Q23" s="882"/>
      <c r="R23" s="882"/>
      <c r="S23" s="882"/>
      <c r="T23" s="698"/>
    </row>
    <row r="24" spans="3:20" ht="31.5" customHeight="1" thickTop="1">
      <c r="C24" s="324"/>
      <c r="D24" s="2290">
        <v>1</v>
      </c>
      <c r="E24" s="2291"/>
      <c r="F24" s="1074"/>
      <c r="G24" s="1074"/>
      <c r="H24" s="1074"/>
      <c r="I24" s="1074"/>
      <c r="J24" s="1074"/>
      <c r="K24" s="1075"/>
      <c r="L24" s="658"/>
      <c r="N24" s="882"/>
      <c r="O24" s="882"/>
      <c r="P24" s="882"/>
      <c r="Q24" s="882"/>
      <c r="R24" s="1027"/>
      <c r="S24" s="1027"/>
      <c r="T24" s="698"/>
    </row>
    <row r="25" spans="3:20" ht="31.5" customHeight="1">
      <c r="C25" s="324"/>
      <c r="D25" s="2237">
        <v>2</v>
      </c>
      <c r="E25" s="2238"/>
      <c r="F25" s="871"/>
      <c r="G25" s="871"/>
      <c r="H25" s="871"/>
      <c r="I25" s="871"/>
      <c r="J25" s="871"/>
      <c r="K25" s="1076"/>
      <c r="L25" s="658"/>
      <c r="N25" s="882"/>
      <c r="O25" s="882"/>
      <c r="P25" s="882"/>
      <c r="Q25" s="882"/>
      <c r="R25" s="1027"/>
      <c r="S25" s="1027"/>
      <c r="T25" s="698"/>
    </row>
    <row r="26" spans="3:20" ht="31.5" customHeight="1">
      <c r="C26" s="324"/>
      <c r="D26" s="2237">
        <v>3</v>
      </c>
      <c r="E26" s="2238"/>
      <c r="F26" s="871"/>
      <c r="G26" s="871"/>
      <c r="H26" s="871"/>
      <c r="I26" s="871"/>
      <c r="J26" s="871"/>
      <c r="K26" s="1076"/>
      <c r="L26" s="658"/>
      <c r="N26" s="882"/>
      <c r="O26" s="882"/>
      <c r="P26" s="882"/>
      <c r="Q26" s="882"/>
      <c r="R26" s="1027"/>
      <c r="S26" s="1027"/>
      <c r="T26" s="698"/>
    </row>
    <row r="27" spans="3:20" ht="31.5" customHeight="1">
      <c r="C27" s="324"/>
      <c r="D27" s="2237">
        <v>4</v>
      </c>
      <c r="E27" s="2238"/>
      <c r="F27" s="871"/>
      <c r="G27" s="871"/>
      <c r="H27" s="871"/>
      <c r="I27" s="871"/>
      <c r="J27" s="871"/>
      <c r="K27" s="1076"/>
      <c r="L27" s="658"/>
      <c r="N27" s="882"/>
      <c r="O27" s="882"/>
      <c r="P27" s="882"/>
      <c r="Q27" s="882"/>
      <c r="R27" s="1027"/>
      <c r="S27" s="1027"/>
      <c r="T27" s="698"/>
    </row>
    <row r="28" spans="3:20" ht="31.5" customHeight="1">
      <c r="C28" s="324"/>
      <c r="D28" s="2237">
        <v>5</v>
      </c>
      <c r="E28" s="2238"/>
      <c r="F28" s="871"/>
      <c r="G28" s="871"/>
      <c r="H28" s="871"/>
      <c r="I28" s="871"/>
      <c r="J28" s="871"/>
      <c r="K28" s="1076"/>
      <c r="L28" s="658"/>
      <c r="N28" s="882"/>
      <c r="O28" s="882"/>
      <c r="P28" s="882"/>
      <c r="Q28" s="882"/>
      <c r="R28" s="1027"/>
      <c r="S28" s="1027"/>
      <c r="T28" s="698"/>
    </row>
    <row r="29" spans="3:20" ht="31.5" customHeight="1">
      <c r="C29" s="324"/>
      <c r="D29" s="2237">
        <v>6</v>
      </c>
      <c r="E29" s="2238"/>
      <c r="F29" s="871"/>
      <c r="G29" s="871"/>
      <c r="H29" s="871"/>
      <c r="I29" s="871"/>
      <c r="J29" s="871"/>
      <c r="K29" s="1076"/>
      <c r="L29" s="658"/>
      <c r="N29" s="882"/>
      <c r="O29" s="882"/>
      <c r="P29" s="882"/>
      <c r="Q29" s="882"/>
      <c r="R29" s="1027"/>
      <c r="S29" s="1027"/>
      <c r="T29" s="698"/>
    </row>
    <row r="30" spans="3:20" ht="31.5" customHeight="1">
      <c r="C30" s="324"/>
      <c r="D30" s="2237">
        <v>7</v>
      </c>
      <c r="E30" s="2238"/>
      <c r="F30" s="871"/>
      <c r="G30" s="871"/>
      <c r="H30" s="871"/>
      <c r="I30" s="871"/>
      <c r="J30" s="871"/>
      <c r="K30" s="1076"/>
      <c r="L30" s="658"/>
      <c r="N30" s="882"/>
      <c r="O30" s="882"/>
      <c r="P30" s="882"/>
      <c r="Q30" s="882"/>
      <c r="R30" s="1027"/>
      <c r="S30" s="1027"/>
      <c r="T30" s="698"/>
    </row>
    <row r="31" spans="3:20" ht="31.5" customHeight="1" thickBot="1">
      <c r="C31" s="324"/>
      <c r="D31" s="2239">
        <v>8</v>
      </c>
      <c r="E31" s="2240"/>
      <c r="F31" s="1077"/>
      <c r="G31" s="1077"/>
      <c r="H31" s="1077"/>
      <c r="I31" s="1077"/>
      <c r="J31" s="1077"/>
      <c r="K31" s="1078"/>
      <c r="L31" s="658"/>
      <c r="N31" s="882"/>
      <c r="O31" s="882"/>
      <c r="P31" s="882"/>
      <c r="Q31" s="882"/>
      <c r="R31" s="1027"/>
      <c r="S31" s="1027"/>
      <c r="T31" s="698"/>
    </row>
    <row r="32" spans="3:20" ht="13">
      <c r="C32" s="324"/>
      <c r="D32" s="688"/>
      <c r="E32" s="688"/>
      <c r="F32" s="688"/>
      <c r="G32" s="688"/>
      <c r="H32" s="688"/>
      <c r="I32" s="688"/>
      <c r="J32" s="688"/>
      <c r="K32" s="688"/>
      <c r="L32" s="707"/>
      <c r="N32" s="882"/>
      <c r="O32" s="882"/>
      <c r="P32" s="882"/>
      <c r="Q32" s="882"/>
      <c r="R32" s="1027"/>
      <c r="S32" s="1027"/>
      <c r="T32" s="698"/>
    </row>
    <row r="33" spans="3:20" ht="13">
      <c r="C33" s="324"/>
      <c r="D33" s="2212" t="s">
        <v>853</v>
      </c>
      <c r="E33" s="2212"/>
      <c r="F33" s="2212"/>
      <c r="G33" s="2212"/>
      <c r="H33" s="2212"/>
      <c r="I33" s="2212"/>
      <c r="J33" s="2212"/>
      <c r="K33" s="2212"/>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3">
      <c r="C36" s="324"/>
      <c r="D36" s="687" t="s">
        <v>854</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855</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856</v>
      </c>
      <c r="E40" s="547"/>
      <c r="F40" s="547"/>
      <c r="G40" s="547"/>
      <c r="H40" s="547"/>
      <c r="I40" s="547"/>
      <c r="J40" s="547"/>
      <c r="K40" s="547"/>
      <c r="L40" s="716"/>
      <c r="N40" s="882"/>
      <c r="O40" s="882"/>
      <c r="P40" s="882"/>
      <c r="Q40" s="882"/>
      <c r="R40" s="1027"/>
      <c r="S40" s="1027"/>
      <c r="T40" s="698"/>
    </row>
    <row r="41" spans="3:20" ht="13">
      <c r="C41" s="324"/>
      <c r="D41" s="690" t="s">
        <v>857</v>
      </c>
      <c r="E41" s="547"/>
      <c r="F41" s="547"/>
      <c r="G41" s="547"/>
      <c r="H41" s="547"/>
      <c r="I41" s="547"/>
      <c r="J41" s="547"/>
      <c r="K41" s="547"/>
      <c r="L41" s="716"/>
      <c r="N41" s="882"/>
      <c r="O41" s="882"/>
      <c r="P41" s="882"/>
      <c r="Q41" s="882"/>
      <c r="R41" s="1027"/>
      <c r="S41" s="1027"/>
      <c r="T41" s="698"/>
    </row>
    <row r="42" spans="3:20" ht="13">
      <c r="C42" s="324"/>
      <c r="D42" s="2212" t="s">
        <v>858</v>
      </c>
      <c r="E42" s="2212"/>
      <c r="F42" s="2212"/>
      <c r="G42" s="2212"/>
      <c r="H42" s="2212"/>
      <c r="I42" s="2212"/>
      <c r="J42" s="2212"/>
      <c r="K42" s="2212"/>
      <c r="L42" s="715"/>
      <c r="N42" s="882"/>
      <c r="O42" s="882"/>
      <c r="P42" s="882"/>
      <c r="Q42" s="882"/>
      <c r="R42" s="1027"/>
      <c r="S42" s="1027"/>
      <c r="T42" s="698"/>
    </row>
    <row r="43" spans="3:20" ht="15" customHeight="1">
      <c r="C43" s="324"/>
      <c r="D43" s="2212"/>
      <c r="E43" s="2212"/>
      <c r="F43" s="2212"/>
      <c r="G43" s="2212"/>
      <c r="H43" s="2212"/>
      <c r="I43" s="2212"/>
      <c r="J43" s="2212"/>
      <c r="K43" s="2212"/>
      <c r="L43" s="715"/>
      <c r="N43" s="882"/>
      <c r="O43" s="882"/>
      <c r="P43" s="882"/>
      <c r="Q43" s="882"/>
      <c r="R43" s="1027"/>
      <c r="S43" s="1027"/>
      <c r="T43" s="698"/>
    </row>
    <row r="44" spans="3:20" ht="13">
      <c r="C44" s="324"/>
      <c r="D44" s="2212"/>
      <c r="E44" s="2212"/>
      <c r="F44" s="2212"/>
      <c r="G44" s="2212"/>
      <c r="H44" s="2212"/>
      <c r="I44" s="2212"/>
      <c r="J44" s="2212"/>
      <c r="K44" s="2212"/>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859</v>
      </c>
      <c r="E46" s="1073"/>
      <c r="F46" s="547"/>
      <c r="G46" s="690" t="s">
        <v>860</v>
      </c>
      <c r="H46" s="2241"/>
      <c r="I46" s="2241"/>
      <c r="J46" s="2241"/>
      <c r="K46" s="2241"/>
      <c r="L46" s="736"/>
      <c r="N46" s="882"/>
      <c r="O46" s="882"/>
      <c r="P46" s="882"/>
      <c r="Q46" s="882"/>
      <c r="R46" s="1027"/>
      <c r="S46" s="1027"/>
      <c r="T46" s="698"/>
    </row>
    <row r="47" spans="3:20" ht="13">
      <c r="C47" s="324"/>
      <c r="D47" s="690"/>
      <c r="E47" s="547"/>
      <c r="F47" s="547"/>
      <c r="G47" s="690"/>
      <c r="H47" s="547"/>
      <c r="I47" s="547"/>
      <c r="J47" s="547"/>
      <c r="K47" s="547"/>
      <c r="L47" s="716"/>
      <c r="N47" s="882"/>
      <c r="O47" s="882"/>
      <c r="P47" s="882"/>
      <c r="Q47" s="882"/>
      <c r="R47" s="1027"/>
      <c r="S47" s="1027"/>
      <c r="T47" s="698"/>
    </row>
    <row r="48" spans="3:20" ht="13">
      <c r="C48" s="324"/>
      <c r="D48" s="2220" t="s">
        <v>861</v>
      </c>
      <c r="E48" s="547"/>
      <c r="F48" s="547"/>
      <c r="G48" s="547"/>
      <c r="H48" s="547"/>
      <c r="I48" s="547"/>
      <c r="J48" s="547"/>
      <c r="K48" s="547"/>
      <c r="L48" s="716"/>
      <c r="N48" s="882"/>
      <c r="O48" s="882"/>
      <c r="P48" s="882"/>
      <c r="Q48" s="882"/>
      <c r="R48" s="1027"/>
      <c r="S48" s="1027"/>
      <c r="T48" s="698"/>
    </row>
    <row r="49" spans="3:20" ht="13">
      <c r="C49" s="324"/>
      <c r="D49" s="2220"/>
      <c r="E49" s="696" t="str">
        <f>IF(ISBLANK('1. Classification &amp; Budget'!I27),"",'1. Classification &amp; Budget'!I27)</f>
        <v xml:space="preserve">Lucía Piñeiro </v>
      </c>
      <c r="F49" s="547"/>
      <c r="G49" s="690"/>
      <c r="H49" s="2235"/>
      <c r="I49" s="2235"/>
      <c r="J49" s="2235"/>
      <c r="K49" s="2235"/>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3">
      <c r="C52" s="324"/>
      <c r="D52" s="2236" t="s">
        <v>876</v>
      </c>
      <c r="E52" s="2236"/>
      <c r="F52" s="2236"/>
      <c r="G52" s="2236"/>
      <c r="H52" s="2236"/>
      <c r="I52" s="2236"/>
      <c r="J52" s="2236"/>
      <c r="K52" s="2236"/>
      <c r="L52" s="718"/>
      <c r="N52" s="882"/>
      <c r="O52" s="882"/>
      <c r="P52" s="882"/>
      <c r="Q52" s="882"/>
      <c r="R52" s="1027"/>
      <c r="S52" s="1027"/>
      <c r="T52" s="698"/>
    </row>
    <row r="53" spans="3:20" ht="26.25" customHeight="1">
      <c r="C53" s="324"/>
      <c r="D53" s="2236"/>
      <c r="E53" s="2236"/>
      <c r="F53" s="2236"/>
      <c r="G53" s="2236"/>
      <c r="H53" s="2236"/>
      <c r="I53" s="2236"/>
      <c r="J53" s="2236"/>
      <c r="K53" s="2236"/>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3">
      <c r="C55" s="324"/>
      <c r="D55" s="547" t="s">
        <v>862</v>
      </c>
      <c r="E55" s="547"/>
      <c r="F55" s="547"/>
      <c r="G55" s="547"/>
      <c r="H55" s="547"/>
      <c r="I55" s="547"/>
      <c r="J55" s="547"/>
      <c r="K55" s="547"/>
      <c r="L55" s="716"/>
      <c r="N55" s="340"/>
      <c r="O55" s="340"/>
      <c r="P55" s="882"/>
      <c r="Q55" s="882"/>
      <c r="R55" s="1027"/>
      <c r="S55" s="1027"/>
      <c r="T55" s="698"/>
    </row>
    <row r="56" spans="3:20" ht="13">
      <c r="C56" s="324"/>
      <c r="D56" s="687" t="s">
        <v>863</v>
      </c>
      <c r="E56" s="547"/>
      <c r="F56" s="547"/>
      <c r="G56" s="547"/>
      <c r="H56" s="547"/>
      <c r="I56" s="547"/>
      <c r="J56" s="547"/>
      <c r="K56" s="547"/>
      <c r="L56" s="716"/>
      <c r="N56" s="340"/>
      <c r="O56" s="340"/>
      <c r="P56" s="882"/>
      <c r="Q56" s="882"/>
      <c r="R56" s="1027"/>
      <c r="S56" s="1027"/>
      <c r="T56" s="698"/>
    </row>
    <row r="57" spans="3:20" ht="13">
      <c r="C57" s="324"/>
      <c r="D57" s="547"/>
      <c r="E57" s="547"/>
      <c r="F57" s="547"/>
      <c r="G57" s="547"/>
      <c r="H57" s="547"/>
      <c r="I57" s="547"/>
      <c r="J57" s="547"/>
      <c r="K57" s="547"/>
      <c r="L57" s="716"/>
      <c r="N57" s="340"/>
      <c r="O57" s="340"/>
      <c r="P57" s="882"/>
      <c r="Q57" s="882"/>
      <c r="R57" s="1027"/>
      <c r="S57" s="1027"/>
      <c r="T57" s="698"/>
    </row>
    <row r="58" spans="3:20" ht="13">
      <c r="C58" s="324"/>
      <c r="D58" s="687" t="s">
        <v>864</v>
      </c>
      <c r="E58" s="547"/>
      <c r="F58" s="547"/>
      <c r="G58" s="547"/>
      <c r="H58" s="547"/>
      <c r="I58" s="547"/>
      <c r="J58" s="547"/>
      <c r="K58" s="547"/>
      <c r="L58" s="716"/>
      <c r="N58" s="340"/>
      <c r="O58" s="340"/>
      <c r="P58" s="882"/>
      <c r="Q58" s="882"/>
      <c r="R58" s="1027"/>
      <c r="S58" s="1027"/>
      <c r="T58" s="698"/>
    </row>
    <row r="59" spans="3:20" ht="13">
      <c r="C59" s="324"/>
      <c r="D59" s="2212" t="s">
        <v>877</v>
      </c>
      <c r="E59" s="2212"/>
      <c r="F59" s="2212"/>
      <c r="G59" s="2212"/>
      <c r="H59" s="2212"/>
      <c r="I59" s="2212"/>
      <c r="J59" s="2212"/>
      <c r="K59" s="2212"/>
      <c r="L59" s="715"/>
      <c r="N59" s="340"/>
      <c r="O59" s="340"/>
      <c r="P59" s="882"/>
      <c r="Q59" s="882"/>
      <c r="R59" s="1027"/>
      <c r="S59" s="1027"/>
      <c r="T59" s="698"/>
    </row>
    <row r="60" spans="3:20" ht="12.75" customHeight="1">
      <c r="C60" s="324"/>
      <c r="D60" s="2212"/>
      <c r="E60" s="2212"/>
      <c r="F60" s="2212"/>
      <c r="G60" s="2212"/>
      <c r="H60" s="2212"/>
      <c r="I60" s="2212"/>
      <c r="J60" s="2212"/>
      <c r="K60" s="2212"/>
      <c r="L60" s="715"/>
      <c r="N60" s="340"/>
      <c r="O60" s="340"/>
      <c r="P60" s="882"/>
      <c r="Q60" s="882"/>
      <c r="R60" s="1027"/>
      <c r="S60" s="1027"/>
      <c r="T60" s="698"/>
    </row>
    <row r="61" spans="3:20" ht="12.75" customHeight="1">
      <c r="C61" s="324"/>
      <c r="D61" s="2212"/>
      <c r="E61" s="2212"/>
      <c r="F61" s="2212"/>
      <c r="G61" s="2212"/>
      <c r="H61" s="2212"/>
      <c r="I61" s="2212"/>
      <c r="J61" s="2212"/>
      <c r="K61" s="2212"/>
      <c r="L61" s="715"/>
      <c r="N61" s="340"/>
      <c r="O61" s="340"/>
      <c r="P61" s="882"/>
      <c r="Q61" s="882"/>
      <c r="R61" s="1027"/>
      <c r="S61" s="1027"/>
      <c r="T61" s="698"/>
    </row>
    <row r="62" spans="3:20" ht="32.25" customHeight="1">
      <c r="C62" s="324"/>
      <c r="D62" s="2212"/>
      <c r="E62" s="2212"/>
      <c r="F62" s="2212"/>
      <c r="G62" s="2212"/>
      <c r="H62" s="2212"/>
      <c r="I62" s="2212"/>
      <c r="J62" s="2212"/>
      <c r="K62" s="2212"/>
      <c r="L62" s="715"/>
      <c r="N62" s="340"/>
      <c r="O62" s="340"/>
      <c r="P62" s="882"/>
      <c r="Q62" s="882"/>
      <c r="R62" s="1027"/>
      <c r="S62" s="1027"/>
      <c r="T62" s="698"/>
    </row>
    <row r="63" spans="3:20" ht="25.5" customHeight="1">
      <c r="C63" s="324"/>
      <c r="D63" s="2212" t="s">
        <v>878</v>
      </c>
      <c r="E63" s="2212"/>
      <c r="F63" s="2212"/>
      <c r="G63" s="2212"/>
      <c r="H63" s="2212"/>
      <c r="I63" s="2212"/>
      <c r="J63" s="2212"/>
      <c r="K63" s="2212"/>
      <c r="L63" s="715"/>
      <c r="N63" s="340"/>
      <c r="O63" s="340"/>
      <c r="P63" s="882"/>
      <c r="Q63" s="882"/>
      <c r="R63" s="1027"/>
      <c r="S63" s="1027"/>
    </row>
    <row r="64" spans="3:20" ht="13">
      <c r="C64" s="324"/>
      <c r="D64" s="2212"/>
      <c r="E64" s="2212"/>
      <c r="F64" s="2212"/>
      <c r="G64" s="2212"/>
      <c r="H64" s="2212"/>
      <c r="I64" s="2212"/>
      <c r="J64" s="2212"/>
      <c r="K64" s="2212"/>
      <c r="L64" s="715"/>
      <c r="N64" s="340"/>
      <c r="O64" s="340"/>
      <c r="P64" s="882"/>
      <c r="Q64" s="882"/>
      <c r="R64" s="1027"/>
      <c r="S64" s="1027"/>
    </row>
    <row r="65" spans="3:19" ht="18.75" customHeight="1">
      <c r="C65" s="324"/>
      <c r="D65" s="2212"/>
      <c r="E65" s="2212"/>
      <c r="F65" s="2212"/>
      <c r="G65" s="2212"/>
      <c r="H65" s="2212"/>
      <c r="I65" s="2212"/>
      <c r="J65" s="2212"/>
      <c r="K65" s="2212"/>
      <c r="L65" s="715"/>
      <c r="N65" s="340"/>
      <c r="O65" s="340"/>
      <c r="P65" s="882"/>
      <c r="Q65" s="882"/>
      <c r="R65" s="1027"/>
      <c r="S65" s="1027"/>
    </row>
    <row r="66" spans="3:19" ht="18" customHeight="1">
      <c r="C66" s="324"/>
      <c r="D66" s="2212"/>
      <c r="E66" s="2212"/>
      <c r="F66" s="2212"/>
      <c r="G66" s="2212"/>
      <c r="H66" s="2212"/>
      <c r="I66" s="2212"/>
      <c r="J66" s="2212"/>
      <c r="K66" s="2212"/>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865</v>
      </c>
      <c r="E68" s="693"/>
      <c r="F68" s="693"/>
      <c r="G68" s="693"/>
      <c r="H68" s="693"/>
      <c r="I68" s="693"/>
      <c r="J68" s="693"/>
      <c r="K68" s="693"/>
      <c r="L68" s="716"/>
      <c r="N68" s="340"/>
      <c r="O68" s="340"/>
      <c r="P68" s="882"/>
      <c r="Q68" s="882"/>
      <c r="R68" s="1027"/>
      <c r="S68" s="1027"/>
    </row>
    <row r="69" spans="3:19" ht="14" thickTop="1">
      <c r="C69" s="324"/>
      <c r="D69" s="2213" t="s">
        <v>866</v>
      </c>
      <c r="E69" s="2214"/>
      <c r="F69" s="2215"/>
      <c r="G69" s="2215"/>
      <c r="H69" s="694" t="s">
        <v>867</v>
      </c>
      <c r="I69" s="695"/>
      <c r="J69" s="2217" t="s">
        <v>271</v>
      </c>
      <c r="K69" s="2218"/>
      <c r="L69" s="980"/>
      <c r="N69" s="340"/>
      <c r="O69" s="340"/>
      <c r="P69" s="882"/>
      <c r="Q69" s="882"/>
      <c r="R69" s="1027"/>
      <c r="S69" s="1027"/>
    </row>
    <row r="70" spans="3:19" ht="13">
      <c r="C70" s="324"/>
      <c r="D70" s="2219" t="s">
        <v>874</v>
      </c>
      <c r="E70" s="2220"/>
      <c r="F70" s="2212"/>
      <c r="G70" s="2212"/>
      <c r="H70" s="2221"/>
      <c r="I70" s="2222"/>
      <c r="J70" s="2225"/>
      <c r="K70" s="2222"/>
      <c r="L70" s="980"/>
      <c r="N70" s="340"/>
      <c r="O70" s="340"/>
      <c r="P70" s="882"/>
      <c r="Q70" s="882"/>
      <c r="R70" s="1027"/>
      <c r="S70" s="1027"/>
    </row>
    <row r="71" spans="3:19" ht="14" thickBot="1">
      <c r="C71" s="324"/>
      <c r="D71" s="2233" t="s">
        <v>875</v>
      </c>
      <c r="E71" s="2234"/>
      <c r="F71" s="2229"/>
      <c r="G71" s="2229"/>
      <c r="H71" s="2230"/>
      <c r="I71" s="2231"/>
      <c r="J71" s="2232"/>
      <c r="K71" s="2231"/>
      <c r="L71" s="980"/>
      <c r="N71" s="340"/>
      <c r="O71" s="340"/>
      <c r="P71" s="882"/>
      <c r="Q71" s="882"/>
      <c r="R71" s="1027"/>
      <c r="S71" s="1027"/>
    </row>
    <row r="72" spans="3:19" ht="14" thickTop="1">
      <c r="C72" s="324"/>
      <c r="D72" s="2213" t="s">
        <v>868</v>
      </c>
      <c r="E72" s="2214"/>
      <c r="F72" s="2215"/>
      <c r="G72" s="2215"/>
      <c r="H72" s="694" t="s">
        <v>867</v>
      </c>
      <c r="I72" s="695"/>
      <c r="J72" s="2217" t="s">
        <v>271</v>
      </c>
      <c r="K72" s="2218"/>
      <c r="L72" s="980"/>
      <c r="N72" s="340"/>
      <c r="O72" s="340"/>
      <c r="P72" s="882"/>
      <c r="Q72" s="882"/>
      <c r="R72" s="1027"/>
      <c r="S72" s="1027"/>
    </row>
    <row r="73" spans="3:19" ht="13">
      <c r="C73" s="324"/>
      <c r="D73" s="2219" t="s">
        <v>869</v>
      </c>
      <c r="E73" s="2220"/>
      <c r="F73" s="2212"/>
      <c r="G73" s="2212"/>
      <c r="H73" s="2221"/>
      <c r="I73" s="2222"/>
      <c r="J73" s="2225"/>
      <c r="K73" s="2222"/>
      <c r="L73" s="980"/>
      <c r="N73" s="340"/>
      <c r="O73" s="340"/>
      <c r="P73" s="882"/>
      <c r="Q73" s="882"/>
      <c r="R73" s="1027"/>
      <c r="S73" s="1027"/>
    </row>
    <row r="74" spans="3:19" ht="13">
      <c r="C74" s="324"/>
      <c r="D74" s="2219" t="s">
        <v>874</v>
      </c>
      <c r="E74" s="2220"/>
      <c r="F74" s="2212"/>
      <c r="G74" s="2212"/>
      <c r="H74" s="2221"/>
      <c r="I74" s="2222"/>
      <c r="J74" s="2225"/>
      <c r="K74" s="2222"/>
      <c r="L74" s="980"/>
      <c r="N74" s="340"/>
      <c r="O74" s="340"/>
      <c r="P74" s="882"/>
      <c r="Q74" s="882"/>
      <c r="R74" s="1027"/>
      <c r="S74" s="1027"/>
    </row>
    <row r="75" spans="3:19" ht="14" thickBot="1">
      <c r="C75" s="324"/>
      <c r="D75" s="2233" t="s">
        <v>875</v>
      </c>
      <c r="E75" s="2234"/>
      <c r="F75" s="2229"/>
      <c r="G75" s="2229"/>
      <c r="H75" s="2230"/>
      <c r="I75" s="2231"/>
      <c r="J75" s="2232"/>
      <c r="K75" s="2231"/>
      <c r="L75" s="980"/>
      <c r="N75" s="340"/>
      <c r="O75" s="340"/>
      <c r="P75" s="882"/>
      <c r="Q75" s="882"/>
      <c r="R75" s="1027"/>
      <c r="S75" s="1027"/>
    </row>
    <row r="76" spans="3:19" ht="14" thickTop="1">
      <c r="C76" s="324"/>
      <c r="D76" s="2213" t="s">
        <v>870</v>
      </c>
      <c r="E76" s="2214"/>
      <c r="F76" s="2215"/>
      <c r="G76" s="2215"/>
      <c r="H76" s="694" t="s">
        <v>867</v>
      </c>
      <c r="I76" s="695"/>
      <c r="J76" s="2217" t="s">
        <v>271</v>
      </c>
      <c r="K76" s="2218"/>
      <c r="L76" s="980"/>
      <c r="N76" s="340"/>
      <c r="O76" s="340"/>
      <c r="P76" s="882"/>
      <c r="Q76" s="882"/>
      <c r="R76" s="1027"/>
      <c r="S76" s="1027"/>
    </row>
    <row r="77" spans="3:19" ht="13">
      <c r="C77" s="324"/>
      <c r="D77" s="2219" t="s">
        <v>874</v>
      </c>
      <c r="E77" s="2220"/>
      <c r="F77" s="2212"/>
      <c r="G77" s="2212"/>
      <c r="H77" s="2221"/>
      <c r="I77" s="2222"/>
      <c r="J77" s="2225"/>
      <c r="K77" s="2222"/>
      <c r="L77" s="980"/>
      <c r="N77" s="340"/>
      <c r="O77" s="340"/>
      <c r="P77" s="882"/>
      <c r="Q77" s="882"/>
      <c r="R77" s="1027"/>
      <c r="S77" s="1027"/>
    </row>
    <row r="78" spans="3:19" ht="13">
      <c r="C78" s="324"/>
      <c r="D78" s="2227" t="s">
        <v>875</v>
      </c>
      <c r="E78" s="2228"/>
      <c r="F78" s="2216"/>
      <c r="G78" s="2216"/>
      <c r="H78" s="2223"/>
      <c r="I78" s="2224"/>
      <c r="J78" s="2226"/>
      <c r="K78" s="2224"/>
      <c r="L78" s="980"/>
      <c r="N78" s="340"/>
      <c r="O78" s="340"/>
      <c r="P78" s="882"/>
      <c r="Q78" s="882"/>
      <c r="R78" s="1027"/>
      <c r="S78" s="1027"/>
    </row>
    <row r="79" spans="3:19" ht="13">
      <c r="C79" s="324"/>
      <c r="D79" s="2212" t="s">
        <v>871</v>
      </c>
      <c r="E79" s="2212"/>
      <c r="F79" s="2212"/>
      <c r="G79" s="2212"/>
      <c r="H79" s="2212"/>
      <c r="I79" s="2212"/>
      <c r="J79" s="2212"/>
      <c r="K79" s="2212"/>
      <c r="L79" s="715"/>
    </row>
    <row r="80" spans="3:19" ht="22.5" customHeight="1">
      <c r="C80" s="324"/>
      <c r="D80" s="2212"/>
      <c r="E80" s="2212"/>
      <c r="F80" s="2212"/>
      <c r="G80" s="2212"/>
      <c r="H80" s="2212"/>
      <c r="I80" s="2212"/>
      <c r="J80" s="2212"/>
      <c r="K80" s="2212"/>
      <c r="L80" s="715"/>
    </row>
    <row r="81" spans="3:12" ht="13">
      <c r="C81" s="324"/>
      <c r="D81" s="547"/>
      <c r="E81" s="547"/>
      <c r="F81" s="547"/>
      <c r="G81" s="547"/>
      <c r="H81" s="547"/>
      <c r="I81" s="547"/>
      <c r="J81" s="547"/>
      <c r="K81" s="547"/>
      <c r="L81" s="716"/>
    </row>
    <row r="82" spans="3:12" ht="13">
      <c r="C82" s="324"/>
      <c r="D82" s="687" t="s">
        <v>872</v>
      </c>
      <c r="E82" s="547"/>
      <c r="F82" s="547"/>
      <c r="G82" s="547"/>
      <c r="H82" s="547"/>
      <c r="I82" s="547"/>
      <c r="J82" s="547"/>
      <c r="K82" s="547"/>
      <c r="L82" s="716"/>
    </row>
    <row r="83" spans="3:12" ht="13">
      <c r="C83" s="324"/>
      <c r="D83" s="687" t="s">
        <v>873</v>
      </c>
      <c r="E83" s="547"/>
      <c r="F83" s="547"/>
      <c r="G83" s="547"/>
      <c r="H83" s="547"/>
      <c r="I83" s="547"/>
      <c r="J83" s="547"/>
      <c r="K83" s="547"/>
      <c r="L83" s="716"/>
    </row>
    <row r="84" spans="3:12" ht="13" thickBot="1">
      <c r="C84" s="324"/>
      <c r="D84" s="28"/>
      <c r="E84" s="28"/>
      <c r="F84" s="28"/>
      <c r="G84" s="28"/>
      <c r="H84" s="28"/>
      <c r="I84" s="28"/>
      <c r="J84" s="28"/>
      <c r="K84" s="28"/>
      <c r="L84" s="29"/>
    </row>
    <row r="85" spans="3:12">
      <c r="C85" s="324"/>
      <c r="D85" s="686" t="s">
        <v>889</v>
      </c>
      <c r="E85" s="2203"/>
      <c r="F85" s="2204"/>
      <c r="G85" s="2204"/>
      <c r="H85" s="2204"/>
      <c r="I85" s="2204"/>
      <c r="J85" s="2204"/>
      <c r="K85" s="2205"/>
      <c r="L85" s="29"/>
    </row>
    <row r="86" spans="3:12">
      <c r="C86" s="324"/>
      <c r="D86" s="28"/>
      <c r="E86" s="2206"/>
      <c r="F86" s="2207"/>
      <c r="G86" s="2207"/>
      <c r="H86" s="2207"/>
      <c r="I86" s="2207"/>
      <c r="J86" s="2207"/>
      <c r="K86" s="2208"/>
      <c r="L86" s="29"/>
    </row>
    <row r="87" spans="3:12">
      <c r="C87" s="324"/>
      <c r="D87" s="28"/>
      <c r="E87" s="2206"/>
      <c r="F87" s="2207"/>
      <c r="G87" s="2207"/>
      <c r="H87" s="2207"/>
      <c r="I87" s="2207"/>
      <c r="J87" s="2207"/>
      <c r="K87" s="2208"/>
      <c r="L87" s="29"/>
    </row>
    <row r="88" spans="3:12">
      <c r="C88" s="324"/>
      <c r="D88" s="28"/>
      <c r="E88" s="2206"/>
      <c r="F88" s="2207"/>
      <c r="G88" s="2207"/>
      <c r="H88" s="2207"/>
      <c r="I88" s="2207"/>
      <c r="J88" s="2207"/>
      <c r="K88" s="2208"/>
      <c r="L88" s="29"/>
    </row>
    <row r="89" spans="3:12">
      <c r="C89" s="324"/>
      <c r="D89" s="28"/>
      <c r="E89" s="2206"/>
      <c r="F89" s="2207"/>
      <c r="G89" s="2207"/>
      <c r="H89" s="2207"/>
      <c r="I89" s="2207"/>
      <c r="J89" s="2207"/>
      <c r="K89" s="2208"/>
      <c r="L89" s="29"/>
    </row>
    <row r="90" spans="3:12">
      <c r="C90" s="324"/>
      <c r="D90" s="28"/>
      <c r="E90" s="2206"/>
      <c r="F90" s="2207"/>
      <c r="G90" s="2207"/>
      <c r="H90" s="2207"/>
      <c r="I90" s="2207"/>
      <c r="J90" s="2207"/>
      <c r="K90" s="2208"/>
      <c r="L90" s="29"/>
    </row>
    <row r="91" spans="3:12">
      <c r="C91" s="324"/>
      <c r="D91" s="28"/>
      <c r="E91" s="2206"/>
      <c r="F91" s="2207"/>
      <c r="G91" s="2207"/>
      <c r="H91" s="2207"/>
      <c r="I91" s="2207"/>
      <c r="J91" s="2207"/>
      <c r="K91" s="2208"/>
      <c r="L91" s="29"/>
    </row>
    <row r="92" spans="3:12">
      <c r="C92" s="324"/>
      <c r="D92" s="28"/>
      <c r="E92" s="2206"/>
      <c r="F92" s="2207"/>
      <c r="G92" s="2207"/>
      <c r="H92" s="2207"/>
      <c r="I92" s="2207"/>
      <c r="J92" s="2207"/>
      <c r="K92" s="2208"/>
      <c r="L92" s="29"/>
    </row>
    <row r="93" spans="3:12">
      <c r="C93" s="324"/>
      <c r="D93" s="28"/>
      <c r="E93" s="2206"/>
      <c r="F93" s="2207"/>
      <c r="G93" s="2207"/>
      <c r="H93" s="2207"/>
      <c r="I93" s="2207"/>
      <c r="J93" s="2207"/>
      <c r="K93" s="2208"/>
      <c r="L93" s="29"/>
    </row>
    <row r="94" spans="3:12">
      <c r="C94" s="324"/>
      <c r="D94" s="28"/>
      <c r="E94" s="2206"/>
      <c r="F94" s="2207"/>
      <c r="G94" s="2207"/>
      <c r="H94" s="2207"/>
      <c r="I94" s="2207"/>
      <c r="J94" s="2207"/>
      <c r="K94" s="2208"/>
      <c r="L94" s="29"/>
    </row>
    <row r="95" spans="3:12">
      <c r="C95" s="324"/>
      <c r="D95" s="28"/>
      <c r="E95" s="2206"/>
      <c r="F95" s="2207"/>
      <c r="G95" s="2207"/>
      <c r="H95" s="2207"/>
      <c r="I95" s="2207"/>
      <c r="J95" s="2207"/>
      <c r="K95" s="2208"/>
      <c r="L95" s="29"/>
    </row>
    <row r="96" spans="3:12">
      <c r="C96" s="324"/>
      <c r="D96" s="28"/>
      <c r="E96" s="2206"/>
      <c r="F96" s="2207"/>
      <c r="G96" s="2207"/>
      <c r="H96" s="2207"/>
      <c r="I96" s="2207"/>
      <c r="J96" s="2207"/>
      <c r="K96" s="2208"/>
      <c r="L96" s="29"/>
    </row>
    <row r="97" spans="3:14" ht="13" thickBot="1">
      <c r="C97" s="324"/>
      <c r="D97" s="28"/>
      <c r="E97" s="2209"/>
      <c r="F97" s="2210"/>
      <c r="G97" s="2210"/>
      <c r="H97" s="2210"/>
      <c r="I97" s="2210"/>
      <c r="J97" s="2210"/>
      <c r="K97" s="2211"/>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281" t="s">
        <v>943</v>
      </c>
      <c r="D102" s="2282"/>
      <c r="E102" s="2282"/>
      <c r="F102" s="2282"/>
      <c r="G102" s="2282"/>
      <c r="H102" s="2282"/>
      <c r="I102" s="2282"/>
      <c r="J102" s="2282"/>
      <c r="K102" s="2282"/>
      <c r="L102" s="2283"/>
    </row>
    <row r="103" spans="3:14">
      <c r="C103" s="2284"/>
      <c r="D103" s="2285"/>
      <c r="E103" s="2285"/>
      <c r="F103" s="2285"/>
      <c r="G103" s="2285"/>
      <c r="H103" s="2285"/>
      <c r="I103" s="2285"/>
      <c r="J103" s="2285"/>
      <c r="K103" s="2285"/>
      <c r="L103" s="2286"/>
    </row>
    <row r="104" spans="3:14">
      <c r="C104" s="2284"/>
      <c r="D104" s="2285"/>
      <c r="E104" s="2285"/>
      <c r="F104" s="2285"/>
      <c r="G104" s="2285"/>
      <c r="H104" s="2285"/>
      <c r="I104" s="2285"/>
      <c r="J104" s="2285"/>
      <c r="K104" s="2285"/>
      <c r="L104" s="2286"/>
    </row>
    <row r="105" spans="3:14" ht="13" thickBot="1">
      <c r="C105" s="2287"/>
      <c r="D105" s="2288"/>
      <c r="E105" s="2288"/>
      <c r="F105" s="2288"/>
      <c r="G105" s="2288"/>
      <c r="H105" s="2288"/>
      <c r="I105" s="2288"/>
      <c r="J105" s="2288"/>
      <c r="K105" s="2288"/>
      <c r="L105" s="2289"/>
    </row>
    <row r="106" spans="3:14" ht="12.75" customHeight="1">
      <c r="C106" s="2242" t="s">
        <v>884</v>
      </c>
      <c r="D106" s="2243"/>
      <c r="E106" s="2243"/>
      <c r="F106" s="2243"/>
      <c r="G106" s="2243"/>
      <c r="H106" s="2243"/>
      <c r="I106" s="2243"/>
      <c r="J106" s="2243"/>
      <c r="K106" s="2243"/>
      <c r="L106" s="2244"/>
    </row>
    <row r="107" spans="3:14">
      <c r="C107" s="2245"/>
      <c r="D107" s="2246"/>
      <c r="E107" s="2246"/>
      <c r="F107" s="2246"/>
      <c r="G107" s="2246"/>
      <c r="H107" s="2246"/>
      <c r="I107" s="2246"/>
      <c r="J107" s="2246"/>
      <c r="K107" s="2246"/>
      <c r="L107" s="2247"/>
    </row>
    <row r="108" spans="3:14">
      <c r="C108" s="2245"/>
      <c r="D108" s="2246"/>
      <c r="E108" s="2246"/>
      <c r="F108" s="2246"/>
      <c r="G108" s="2246"/>
      <c r="H108" s="2246"/>
      <c r="I108" s="2246"/>
      <c r="J108" s="2246"/>
      <c r="K108" s="2246"/>
      <c r="L108" s="2247"/>
    </row>
    <row r="109" spans="3:14">
      <c r="C109" s="2245"/>
      <c r="D109" s="2246"/>
      <c r="E109" s="2246"/>
      <c r="F109" s="2246"/>
      <c r="G109" s="2246"/>
      <c r="H109" s="2246"/>
      <c r="I109" s="2246"/>
      <c r="J109" s="2246"/>
      <c r="K109" s="2246"/>
      <c r="L109" s="2247"/>
    </row>
    <row r="110" spans="3:14">
      <c r="C110" s="2245"/>
      <c r="D110" s="2246"/>
      <c r="E110" s="2246"/>
      <c r="F110" s="2246"/>
      <c r="G110" s="2246"/>
      <c r="H110" s="2246"/>
      <c r="I110" s="2246"/>
      <c r="J110" s="2246"/>
      <c r="K110" s="2246"/>
      <c r="L110" s="2247"/>
    </row>
    <row r="111" spans="3:14" ht="13" thickBot="1">
      <c r="C111" s="2248"/>
      <c r="D111" s="2249"/>
      <c r="E111" s="2249"/>
      <c r="F111" s="2249"/>
      <c r="G111" s="2249"/>
      <c r="H111" s="2249"/>
      <c r="I111" s="2249"/>
      <c r="J111" s="2246"/>
      <c r="K111" s="2246"/>
      <c r="L111" s="2247"/>
    </row>
    <row r="112" spans="3:14" ht="12.75" customHeight="1">
      <c r="C112" s="2316" t="s">
        <v>879</v>
      </c>
      <c r="D112" s="2317"/>
      <c r="E112" s="2318"/>
      <c r="F112" s="2325" t="s">
        <v>1858</v>
      </c>
      <c r="G112" s="2326"/>
      <c r="H112" s="2326"/>
      <c r="I112" s="2327"/>
      <c r="J112" s="2334" t="s">
        <v>880</v>
      </c>
      <c r="K112" s="2335"/>
      <c r="L112" s="2335"/>
      <c r="M112" s="2335"/>
      <c r="N112" s="2336"/>
    </row>
    <row r="113" spans="3:14" ht="12.75" customHeight="1">
      <c r="C113" s="2319"/>
      <c r="D113" s="2320"/>
      <c r="E113" s="2321"/>
      <c r="F113" s="2328"/>
      <c r="G113" s="2329"/>
      <c r="H113" s="2329"/>
      <c r="I113" s="2330"/>
      <c r="J113" s="2337"/>
      <c r="K113" s="2338"/>
      <c r="L113" s="2338"/>
      <c r="M113" s="2338"/>
      <c r="N113" s="2339"/>
    </row>
    <row r="114" spans="3:14" ht="12.75" customHeight="1">
      <c r="C114" s="2319"/>
      <c r="D114" s="2320"/>
      <c r="E114" s="2321"/>
      <c r="F114" s="2328"/>
      <c r="G114" s="2329"/>
      <c r="H114" s="2329"/>
      <c r="I114" s="2330"/>
      <c r="J114" s="2337"/>
      <c r="K114" s="2338"/>
      <c r="L114" s="2338"/>
      <c r="M114" s="2338"/>
      <c r="N114" s="2339"/>
    </row>
    <row r="115" spans="3:14" ht="12.75" customHeight="1">
      <c r="C115" s="2319"/>
      <c r="D115" s="2320"/>
      <c r="E115" s="2321"/>
      <c r="F115" s="2328"/>
      <c r="G115" s="2329"/>
      <c r="H115" s="2329"/>
      <c r="I115" s="2330"/>
      <c r="J115" s="2337"/>
      <c r="K115" s="2338"/>
      <c r="L115" s="2338"/>
      <c r="M115" s="2338"/>
      <c r="N115" s="2339"/>
    </row>
    <row r="116" spans="3:14" ht="12.75" customHeight="1">
      <c r="C116" s="2319"/>
      <c r="D116" s="2320"/>
      <c r="E116" s="2321"/>
      <c r="F116" s="2328"/>
      <c r="G116" s="2329"/>
      <c r="H116" s="2329"/>
      <c r="I116" s="2330"/>
      <c r="J116" s="2337"/>
      <c r="K116" s="2338"/>
      <c r="L116" s="2338"/>
      <c r="M116" s="2338"/>
      <c r="N116" s="2339"/>
    </row>
    <row r="117" spans="3:14" ht="12.75" customHeight="1">
      <c r="C117" s="2319"/>
      <c r="D117" s="2320"/>
      <c r="E117" s="2321"/>
      <c r="F117" s="2328"/>
      <c r="G117" s="2329"/>
      <c r="H117" s="2329"/>
      <c r="I117" s="2330"/>
      <c r="J117" s="2337"/>
      <c r="K117" s="2338"/>
      <c r="L117" s="2338"/>
      <c r="M117" s="2338"/>
      <c r="N117" s="2339"/>
    </row>
    <row r="118" spans="3:14" ht="13.5" customHeight="1">
      <c r="C118" s="2319"/>
      <c r="D118" s="2320"/>
      <c r="E118" s="2321"/>
      <c r="F118" s="2328"/>
      <c r="G118" s="2329"/>
      <c r="H118" s="2329"/>
      <c r="I118" s="2330"/>
      <c r="J118" s="2337"/>
      <c r="K118" s="2338"/>
      <c r="L118" s="2338"/>
      <c r="M118" s="2338"/>
      <c r="N118" s="2339"/>
    </row>
    <row r="119" spans="3:14" ht="13" thickBot="1">
      <c r="C119" s="2322"/>
      <c r="D119" s="2323"/>
      <c r="E119" s="2324"/>
      <c r="F119" s="2331"/>
      <c r="G119" s="2332"/>
      <c r="H119" s="2332"/>
      <c r="I119" s="2333"/>
      <c r="J119" s="2340"/>
      <c r="K119" s="2341"/>
      <c r="L119" s="2341"/>
      <c r="M119" s="2341"/>
      <c r="N119" s="2342"/>
    </row>
    <row r="120" spans="3:14" ht="12.75" customHeight="1">
      <c r="C120" s="2292" t="s">
        <v>881</v>
      </c>
      <c r="D120" s="2293"/>
      <c r="E120" s="2293"/>
      <c r="F120" s="2292" t="s">
        <v>1859</v>
      </c>
      <c r="G120" s="2293"/>
      <c r="H120" s="2293"/>
      <c r="I120" s="2294"/>
      <c r="J120" s="2301" t="s">
        <v>882</v>
      </c>
      <c r="K120" s="2302"/>
      <c r="L120" s="2302"/>
      <c r="M120" s="2302"/>
      <c r="N120" s="2302"/>
    </row>
    <row r="121" spans="3:14">
      <c r="C121" s="2295"/>
      <c r="D121" s="2296"/>
      <c r="E121" s="2296"/>
      <c r="F121" s="2295"/>
      <c r="G121" s="2296"/>
      <c r="H121" s="2296"/>
      <c r="I121" s="2297"/>
      <c r="J121" s="2303"/>
      <c r="K121" s="2304"/>
      <c r="L121" s="2304"/>
      <c r="M121" s="2304"/>
      <c r="N121" s="2304"/>
    </row>
    <row r="122" spans="3:14">
      <c r="C122" s="2295"/>
      <c r="D122" s="2296"/>
      <c r="E122" s="2296"/>
      <c r="F122" s="2295"/>
      <c r="G122" s="2296"/>
      <c r="H122" s="2296"/>
      <c r="I122" s="2297"/>
      <c r="J122" s="2303"/>
      <c r="K122" s="2304"/>
      <c r="L122" s="2304"/>
      <c r="M122" s="2304"/>
      <c r="N122" s="2304"/>
    </row>
    <row r="123" spans="3:14">
      <c r="C123" s="2295"/>
      <c r="D123" s="2296"/>
      <c r="E123" s="2296"/>
      <c r="F123" s="2295"/>
      <c r="G123" s="2296"/>
      <c r="H123" s="2296"/>
      <c r="I123" s="2297"/>
      <c r="J123" s="2303"/>
      <c r="K123" s="2304"/>
      <c r="L123" s="2304"/>
      <c r="M123" s="2304"/>
      <c r="N123" s="2304"/>
    </row>
    <row r="124" spans="3:14">
      <c r="C124" s="2295"/>
      <c r="D124" s="2296"/>
      <c r="E124" s="2296"/>
      <c r="F124" s="2295"/>
      <c r="G124" s="2296"/>
      <c r="H124" s="2296"/>
      <c r="I124" s="2297"/>
      <c r="J124" s="2303"/>
      <c r="K124" s="2304"/>
      <c r="L124" s="2304"/>
      <c r="M124" s="2304"/>
      <c r="N124" s="2304"/>
    </row>
    <row r="125" spans="3:14">
      <c r="C125" s="2295"/>
      <c r="D125" s="2296"/>
      <c r="E125" s="2296"/>
      <c r="F125" s="2295"/>
      <c r="G125" s="2296"/>
      <c r="H125" s="2296"/>
      <c r="I125" s="2297"/>
      <c r="J125" s="2303"/>
      <c r="K125" s="2304"/>
      <c r="L125" s="2304"/>
      <c r="M125" s="2304"/>
      <c r="N125" s="2304"/>
    </row>
    <row r="126" spans="3:14">
      <c r="C126" s="2295"/>
      <c r="D126" s="2296"/>
      <c r="E126" s="2296"/>
      <c r="F126" s="2295"/>
      <c r="G126" s="2296"/>
      <c r="H126" s="2296"/>
      <c r="I126" s="2297"/>
      <c r="J126" s="2303"/>
      <c r="K126" s="2304"/>
      <c r="L126" s="2304"/>
      <c r="M126" s="2304"/>
      <c r="N126" s="2304"/>
    </row>
    <row r="127" spans="3:14">
      <c r="C127" s="2295"/>
      <c r="D127" s="2296"/>
      <c r="E127" s="2296"/>
      <c r="F127" s="2295"/>
      <c r="G127" s="2296"/>
      <c r="H127" s="2296"/>
      <c r="I127" s="2297"/>
      <c r="J127" s="2303"/>
      <c r="K127" s="2304"/>
      <c r="L127" s="2304"/>
      <c r="M127" s="2304"/>
      <c r="N127" s="2304"/>
    </row>
    <row r="128" spans="3:14">
      <c r="C128" s="2295"/>
      <c r="D128" s="2296"/>
      <c r="E128" s="2296"/>
      <c r="F128" s="2295"/>
      <c r="G128" s="2296"/>
      <c r="H128" s="2296"/>
      <c r="I128" s="2297"/>
      <c r="J128" s="2303"/>
      <c r="K128" s="2304"/>
      <c r="L128" s="2304"/>
      <c r="M128" s="2304"/>
      <c r="N128" s="2304"/>
    </row>
    <row r="129" spans="3:14">
      <c r="C129" s="2295"/>
      <c r="D129" s="2296"/>
      <c r="E129" s="2296"/>
      <c r="F129" s="2295"/>
      <c r="G129" s="2296"/>
      <c r="H129" s="2296"/>
      <c r="I129" s="2297"/>
      <c r="J129" s="2303"/>
      <c r="K129" s="2304"/>
      <c r="L129" s="2304"/>
      <c r="M129" s="2304"/>
      <c r="N129" s="2304"/>
    </row>
    <row r="130" spans="3:14">
      <c r="C130" s="2295"/>
      <c r="D130" s="2296"/>
      <c r="E130" s="2296"/>
      <c r="F130" s="2295"/>
      <c r="G130" s="2296"/>
      <c r="H130" s="2296"/>
      <c r="I130" s="2297"/>
      <c r="J130" s="2303"/>
      <c r="K130" s="2304"/>
      <c r="L130" s="2304"/>
      <c r="M130" s="2304"/>
      <c r="N130" s="2304"/>
    </row>
    <row r="131" spans="3:14">
      <c r="C131" s="2295"/>
      <c r="D131" s="2296"/>
      <c r="E131" s="2296"/>
      <c r="F131" s="2295"/>
      <c r="G131" s="2296"/>
      <c r="H131" s="2296"/>
      <c r="I131" s="2297"/>
      <c r="J131" s="2303"/>
      <c r="K131" s="2304"/>
      <c r="L131" s="2304"/>
      <c r="M131" s="2304"/>
      <c r="N131" s="2304"/>
    </row>
    <row r="132" spans="3:14">
      <c r="C132" s="2295"/>
      <c r="D132" s="2296"/>
      <c r="E132" s="2296"/>
      <c r="F132" s="2295"/>
      <c r="G132" s="2296"/>
      <c r="H132" s="2296"/>
      <c r="I132" s="2297"/>
      <c r="J132" s="2303"/>
      <c r="K132" s="2304"/>
      <c r="L132" s="2304"/>
      <c r="M132" s="2304"/>
      <c r="N132" s="2304"/>
    </row>
    <row r="133" spans="3:14">
      <c r="C133" s="2295"/>
      <c r="D133" s="2296"/>
      <c r="E133" s="2296"/>
      <c r="F133" s="2295"/>
      <c r="G133" s="2296"/>
      <c r="H133" s="2296"/>
      <c r="I133" s="2297"/>
      <c r="J133" s="2303"/>
      <c r="K133" s="2304"/>
      <c r="L133" s="2304"/>
      <c r="M133" s="2304"/>
      <c r="N133" s="2304"/>
    </row>
    <row r="134" spans="3:14">
      <c r="C134" s="2295"/>
      <c r="D134" s="2296"/>
      <c r="E134" s="2296"/>
      <c r="F134" s="2295"/>
      <c r="G134" s="2296"/>
      <c r="H134" s="2296"/>
      <c r="I134" s="2297"/>
      <c r="J134" s="2303"/>
      <c r="K134" s="2304"/>
      <c r="L134" s="2304"/>
      <c r="M134" s="2304"/>
      <c r="N134" s="2304"/>
    </row>
    <row r="135" spans="3:14">
      <c r="C135" s="2295"/>
      <c r="D135" s="2296"/>
      <c r="E135" s="2296"/>
      <c r="F135" s="2295"/>
      <c r="G135" s="2296"/>
      <c r="H135" s="2296"/>
      <c r="I135" s="2297"/>
      <c r="J135" s="2303"/>
      <c r="K135" s="2304"/>
      <c r="L135" s="2304"/>
      <c r="M135" s="2304"/>
      <c r="N135" s="2304"/>
    </row>
    <row r="136" spans="3:14">
      <c r="C136" s="2295"/>
      <c r="D136" s="2296"/>
      <c r="E136" s="2296"/>
      <c r="F136" s="2295"/>
      <c r="G136" s="2296"/>
      <c r="H136" s="2296"/>
      <c r="I136" s="2297"/>
      <c r="J136" s="2303"/>
      <c r="K136" s="2304"/>
      <c r="L136" s="2304"/>
      <c r="M136" s="2304"/>
      <c r="N136" s="2304"/>
    </row>
    <row r="137" spans="3:14">
      <c r="C137" s="2295"/>
      <c r="D137" s="2296"/>
      <c r="E137" s="2296"/>
      <c r="F137" s="2295"/>
      <c r="G137" s="2296"/>
      <c r="H137" s="2296"/>
      <c r="I137" s="2297"/>
      <c r="J137" s="2303"/>
      <c r="K137" s="2304"/>
      <c r="L137" s="2304"/>
      <c r="M137" s="2304"/>
      <c r="N137" s="2304"/>
    </row>
    <row r="138" spans="3:14">
      <c r="C138" s="2295"/>
      <c r="D138" s="2296"/>
      <c r="E138" s="2296"/>
      <c r="F138" s="2295"/>
      <c r="G138" s="2296"/>
      <c r="H138" s="2296"/>
      <c r="I138" s="2297"/>
      <c r="J138" s="2303"/>
      <c r="K138" s="2304"/>
      <c r="L138" s="2304"/>
      <c r="M138" s="2304"/>
      <c r="N138" s="2304"/>
    </row>
    <row r="139" spans="3:14">
      <c r="C139" s="2295"/>
      <c r="D139" s="2296"/>
      <c r="E139" s="2296"/>
      <c r="F139" s="2295"/>
      <c r="G139" s="2296"/>
      <c r="H139" s="2296"/>
      <c r="I139" s="2297"/>
      <c r="J139" s="2303"/>
      <c r="K139" s="2304"/>
      <c r="L139" s="2304"/>
      <c r="M139" s="2304"/>
      <c r="N139" s="2304"/>
    </row>
    <row r="140" spans="3:14">
      <c r="C140" s="2295"/>
      <c r="D140" s="2296"/>
      <c r="E140" s="2296"/>
      <c r="F140" s="2295"/>
      <c r="G140" s="2296"/>
      <c r="H140" s="2296"/>
      <c r="I140" s="2297"/>
      <c r="J140" s="2303"/>
      <c r="K140" s="2304"/>
      <c r="L140" s="2304"/>
      <c r="M140" s="2304"/>
      <c r="N140" s="2304"/>
    </row>
    <row r="141" spans="3:14">
      <c r="C141" s="2295"/>
      <c r="D141" s="2296"/>
      <c r="E141" s="2296"/>
      <c r="F141" s="2295"/>
      <c r="G141" s="2296"/>
      <c r="H141" s="2296"/>
      <c r="I141" s="2297"/>
      <c r="J141" s="2303"/>
      <c r="K141" s="2304"/>
      <c r="L141" s="2304"/>
      <c r="M141" s="2304"/>
      <c r="N141" s="2304"/>
    </row>
    <row r="142" spans="3:14">
      <c r="C142" s="2295"/>
      <c r="D142" s="2296"/>
      <c r="E142" s="2296"/>
      <c r="F142" s="2295"/>
      <c r="G142" s="2296"/>
      <c r="H142" s="2296"/>
      <c r="I142" s="2297"/>
      <c r="J142" s="2303"/>
      <c r="K142" s="2304"/>
      <c r="L142" s="2304"/>
      <c r="M142" s="2304"/>
      <c r="N142" s="2304"/>
    </row>
    <row r="143" spans="3:14">
      <c r="C143" s="2295"/>
      <c r="D143" s="2296"/>
      <c r="E143" s="2296"/>
      <c r="F143" s="2295"/>
      <c r="G143" s="2296"/>
      <c r="H143" s="2296"/>
      <c r="I143" s="2297"/>
      <c r="J143" s="2303"/>
      <c r="K143" s="2304"/>
      <c r="L143" s="2304"/>
      <c r="M143" s="2304"/>
      <c r="N143" s="2304"/>
    </row>
    <row r="144" spans="3:14">
      <c r="C144" s="2295"/>
      <c r="D144" s="2296"/>
      <c r="E144" s="2296"/>
      <c r="F144" s="2295"/>
      <c r="G144" s="2296"/>
      <c r="H144" s="2296"/>
      <c r="I144" s="2297"/>
      <c r="J144" s="2303"/>
      <c r="K144" s="2304"/>
      <c r="L144" s="2304"/>
      <c r="M144" s="2304"/>
      <c r="N144" s="2304"/>
    </row>
    <row r="145" spans="3:14" ht="13" thickBot="1">
      <c r="C145" s="2295"/>
      <c r="D145" s="2296"/>
      <c r="E145" s="2296"/>
      <c r="F145" s="2295"/>
      <c r="G145" s="2296"/>
      <c r="H145" s="2296"/>
      <c r="I145" s="2297"/>
      <c r="J145" s="2303"/>
      <c r="K145" s="2304"/>
      <c r="L145" s="2304"/>
      <c r="M145" s="2304"/>
      <c r="N145" s="2304"/>
    </row>
    <row r="146" spans="3:14">
      <c r="C146" s="2295"/>
      <c r="D146" s="2296"/>
      <c r="E146" s="2296"/>
      <c r="F146" s="2295"/>
      <c r="G146" s="2296"/>
      <c r="H146" s="2296"/>
      <c r="I146" s="2297"/>
      <c r="J146" s="2305" t="s">
        <v>883</v>
      </c>
      <c r="K146" s="2306"/>
      <c r="L146" s="2306"/>
      <c r="M146" s="2306"/>
      <c r="N146" s="2307"/>
    </row>
    <row r="147" spans="3:14" ht="13" thickBot="1">
      <c r="C147" s="2295"/>
      <c r="D147" s="2296"/>
      <c r="E147" s="2296"/>
      <c r="F147" s="2295"/>
      <c r="G147" s="2296"/>
      <c r="H147" s="2296"/>
      <c r="I147" s="2297"/>
      <c r="J147" s="2308"/>
      <c r="K147" s="2309"/>
      <c r="L147" s="2309"/>
      <c r="M147" s="2309"/>
      <c r="N147" s="2310"/>
    </row>
    <row r="148" spans="3:14">
      <c r="C148" s="2295"/>
      <c r="D148" s="2296"/>
      <c r="E148" s="2296"/>
      <c r="F148" s="2295"/>
      <c r="G148" s="2296"/>
      <c r="H148" s="2296"/>
      <c r="I148" s="2297"/>
      <c r="J148" s="2301" t="s">
        <v>1860</v>
      </c>
      <c r="K148" s="2302"/>
      <c r="L148" s="2302"/>
      <c r="M148" s="2302"/>
      <c r="N148" s="2311"/>
    </row>
    <row r="149" spans="3:14">
      <c r="C149" s="2295"/>
      <c r="D149" s="2296"/>
      <c r="E149" s="2296"/>
      <c r="F149" s="2295"/>
      <c r="G149" s="2296"/>
      <c r="H149" s="2296"/>
      <c r="I149" s="2297"/>
      <c r="J149" s="2303"/>
      <c r="K149" s="2304"/>
      <c r="L149" s="2304"/>
      <c r="M149" s="2304"/>
      <c r="N149" s="2312"/>
    </row>
    <row r="150" spans="3:14">
      <c r="C150" s="2295"/>
      <c r="D150" s="2296"/>
      <c r="E150" s="2296"/>
      <c r="F150" s="2295"/>
      <c r="G150" s="2296"/>
      <c r="H150" s="2296"/>
      <c r="I150" s="2297"/>
      <c r="J150" s="2303"/>
      <c r="K150" s="2304"/>
      <c r="L150" s="2304"/>
      <c r="M150" s="2304"/>
      <c r="N150" s="2312"/>
    </row>
    <row r="151" spans="3:14">
      <c r="C151" s="2295"/>
      <c r="D151" s="2296"/>
      <c r="E151" s="2296"/>
      <c r="F151" s="2295"/>
      <c r="G151" s="2296"/>
      <c r="H151" s="2296"/>
      <c r="I151" s="2297"/>
      <c r="J151" s="2303"/>
      <c r="K151" s="2304"/>
      <c r="L151" s="2304"/>
      <c r="M151" s="2304"/>
      <c r="N151" s="2312"/>
    </row>
    <row r="152" spans="3:14">
      <c r="C152" s="2295"/>
      <c r="D152" s="2296"/>
      <c r="E152" s="2296"/>
      <c r="F152" s="2295"/>
      <c r="G152" s="2296"/>
      <c r="H152" s="2296"/>
      <c r="I152" s="2297"/>
      <c r="J152" s="2303"/>
      <c r="K152" s="2304"/>
      <c r="L152" s="2304"/>
      <c r="M152" s="2304"/>
      <c r="N152" s="2312"/>
    </row>
    <row r="153" spans="3:14">
      <c r="C153" s="2295"/>
      <c r="D153" s="2296"/>
      <c r="E153" s="2296"/>
      <c r="F153" s="2295"/>
      <c r="G153" s="2296"/>
      <c r="H153" s="2296"/>
      <c r="I153" s="2297"/>
      <c r="J153" s="2303"/>
      <c r="K153" s="2304"/>
      <c r="L153" s="2304"/>
      <c r="M153" s="2304"/>
      <c r="N153" s="2312"/>
    </row>
    <row r="154" spans="3:14">
      <c r="C154" s="2295"/>
      <c r="D154" s="2296"/>
      <c r="E154" s="2296"/>
      <c r="F154" s="2295"/>
      <c r="G154" s="2296"/>
      <c r="H154" s="2296"/>
      <c r="I154" s="2297"/>
      <c r="J154" s="2303"/>
      <c r="K154" s="2304"/>
      <c r="L154" s="2304"/>
      <c r="M154" s="2304"/>
      <c r="N154" s="2312"/>
    </row>
    <row r="155" spans="3:14">
      <c r="C155" s="2295"/>
      <c r="D155" s="2296"/>
      <c r="E155" s="2296"/>
      <c r="F155" s="2295"/>
      <c r="G155" s="2296"/>
      <c r="H155" s="2296"/>
      <c r="I155" s="2297"/>
      <c r="J155" s="2303"/>
      <c r="K155" s="2304"/>
      <c r="L155" s="2304"/>
      <c r="M155" s="2304"/>
      <c r="N155" s="2312"/>
    </row>
    <row r="156" spans="3:14" ht="13" thickBot="1">
      <c r="C156" s="2298"/>
      <c r="D156" s="2299"/>
      <c r="E156" s="2299"/>
      <c r="F156" s="2295"/>
      <c r="G156" s="2296"/>
      <c r="H156" s="2296"/>
      <c r="I156" s="2297"/>
      <c r="J156" s="2303"/>
      <c r="K156" s="2304"/>
      <c r="L156" s="2304"/>
      <c r="M156" s="2304"/>
      <c r="N156" s="2312"/>
    </row>
    <row r="157" spans="3:14">
      <c r="C157" s="595"/>
      <c r="D157" s="595"/>
      <c r="E157" s="595"/>
      <c r="F157" s="2295"/>
      <c r="G157" s="2296"/>
      <c r="H157" s="2296"/>
      <c r="I157" s="2297"/>
      <c r="J157" s="2303"/>
      <c r="K157" s="2304"/>
      <c r="L157" s="2304"/>
      <c r="M157" s="2304"/>
      <c r="N157" s="2312"/>
    </row>
    <row r="158" spans="3:14">
      <c r="C158" s="595"/>
      <c r="D158" s="595"/>
      <c r="E158" s="595"/>
      <c r="F158" s="2295"/>
      <c r="G158" s="2296"/>
      <c r="H158" s="2296"/>
      <c r="I158" s="2297"/>
      <c r="J158" s="2303"/>
      <c r="K158" s="2304"/>
      <c r="L158" s="2304"/>
      <c r="M158" s="2304"/>
      <c r="N158" s="2312"/>
    </row>
    <row r="159" spans="3:14">
      <c r="C159" s="595"/>
      <c r="D159" s="595"/>
      <c r="E159" s="595"/>
      <c r="F159" s="2295"/>
      <c r="G159" s="2296"/>
      <c r="H159" s="2296"/>
      <c r="I159" s="2297"/>
      <c r="J159" s="2303"/>
      <c r="K159" s="2304"/>
      <c r="L159" s="2304"/>
      <c r="M159" s="2304"/>
      <c r="N159" s="2312"/>
    </row>
    <row r="160" spans="3:14">
      <c r="C160" s="595"/>
      <c r="D160" s="595"/>
      <c r="E160" s="595"/>
      <c r="F160" s="2295"/>
      <c r="G160" s="2296"/>
      <c r="H160" s="2296"/>
      <c r="I160" s="2297"/>
      <c r="J160" s="2303"/>
      <c r="K160" s="2304"/>
      <c r="L160" s="2304"/>
      <c r="M160" s="2304"/>
      <c r="N160" s="2312"/>
    </row>
    <row r="161" spans="6:14">
      <c r="F161" s="2295"/>
      <c r="G161" s="2296"/>
      <c r="H161" s="2296"/>
      <c r="I161" s="2297"/>
      <c r="J161" s="2303"/>
      <c r="K161" s="2304"/>
      <c r="L161" s="2304"/>
      <c r="M161" s="2304"/>
      <c r="N161" s="2312"/>
    </row>
    <row r="162" spans="6:14">
      <c r="F162" s="2295"/>
      <c r="G162" s="2296"/>
      <c r="H162" s="2296"/>
      <c r="I162" s="2297"/>
      <c r="J162" s="2303"/>
      <c r="K162" s="2304"/>
      <c r="L162" s="2304"/>
      <c r="M162" s="2304"/>
      <c r="N162" s="2312"/>
    </row>
    <row r="163" spans="6:14">
      <c r="F163" s="2295"/>
      <c r="G163" s="2296"/>
      <c r="H163" s="2296"/>
      <c r="I163" s="2297"/>
      <c r="J163" s="2303"/>
      <c r="K163" s="2304"/>
      <c r="L163" s="2304"/>
      <c r="M163" s="2304"/>
      <c r="N163" s="2312"/>
    </row>
    <row r="164" spans="6:14">
      <c r="F164" s="2295"/>
      <c r="G164" s="2296"/>
      <c r="H164" s="2296"/>
      <c r="I164" s="2297"/>
      <c r="J164" s="2303"/>
      <c r="K164" s="2304"/>
      <c r="L164" s="2304"/>
      <c r="M164" s="2304"/>
      <c r="N164" s="2312"/>
    </row>
    <row r="165" spans="6:14">
      <c r="F165" s="2295"/>
      <c r="G165" s="2296"/>
      <c r="H165" s="2296"/>
      <c r="I165" s="2297"/>
      <c r="J165" s="2303"/>
      <c r="K165" s="2304"/>
      <c r="L165" s="2304"/>
      <c r="M165" s="2304"/>
      <c r="N165" s="2312"/>
    </row>
    <row r="166" spans="6:14">
      <c r="F166" s="2295"/>
      <c r="G166" s="2296"/>
      <c r="H166" s="2296"/>
      <c r="I166" s="2297"/>
      <c r="J166" s="2303"/>
      <c r="K166" s="2304"/>
      <c r="L166" s="2304"/>
      <c r="M166" s="2304"/>
      <c r="N166" s="2312"/>
    </row>
    <row r="167" spans="6:14">
      <c r="F167" s="2295"/>
      <c r="G167" s="2296"/>
      <c r="H167" s="2296"/>
      <c r="I167" s="2297"/>
      <c r="J167" s="2303"/>
      <c r="K167" s="2304"/>
      <c r="L167" s="2304"/>
      <c r="M167" s="2304"/>
      <c r="N167" s="2312"/>
    </row>
    <row r="168" spans="6:14">
      <c r="F168" s="2295"/>
      <c r="G168" s="2296"/>
      <c r="H168" s="2296"/>
      <c r="I168" s="2297"/>
      <c r="J168" s="2303"/>
      <c r="K168" s="2304"/>
      <c r="L168" s="2304"/>
      <c r="M168" s="2304"/>
      <c r="N168" s="2312"/>
    </row>
    <row r="169" spans="6:14">
      <c r="F169" s="2295"/>
      <c r="G169" s="2296"/>
      <c r="H169" s="2296"/>
      <c r="I169" s="2297"/>
      <c r="J169" s="2303"/>
      <c r="K169" s="2304"/>
      <c r="L169" s="2304"/>
      <c r="M169" s="2304"/>
      <c r="N169" s="2312"/>
    </row>
    <row r="170" spans="6:14">
      <c r="F170" s="2295"/>
      <c r="G170" s="2296"/>
      <c r="H170" s="2296"/>
      <c r="I170" s="2297"/>
      <c r="J170" s="2303"/>
      <c r="K170" s="2304"/>
      <c r="L170" s="2304"/>
      <c r="M170" s="2304"/>
      <c r="N170" s="2312"/>
    </row>
    <row r="171" spans="6:14">
      <c r="F171" s="2295"/>
      <c r="G171" s="2296"/>
      <c r="H171" s="2296"/>
      <c r="I171" s="2297"/>
      <c r="J171" s="2303"/>
      <c r="K171" s="2304"/>
      <c r="L171" s="2304"/>
      <c r="M171" s="2304"/>
      <c r="N171" s="2312"/>
    </row>
    <row r="172" spans="6:14">
      <c r="F172" s="2295"/>
      <c r="G172" s="2296"/>
      <c r="H172" s="2296"/>
      <c r="I172" s="2297"/>
      <c r="J172" s="2303"/>
      <c r="K172" s="2304"/>
      <c r="L172" s="2304"/>
      <c r="M172" s="2304"/>
      <c r="N172" s="2312"/>
    </row>
    <row r="173" spans="6:14">
      <c r="F173" s="2295"/>
      <c r="G173" s="2296"/>
      <c r="H173" s="2296"/>
      <c r="I173" s="2297"/>
      <c r="J173" s="2303"/>
      <c r="K173" s="2304"/>
      <c r="L173" s="2304"/>
      <c r="M173" s="2304"/>
      <c r="N173" s="2312"/>
    </row>
    <row r="174" spans="6:14" ht="13" thickBot="1">
      <c r="F174" s="2295"/>
      <c r="G174" s="2296"/>
      <c r="H174" s="2296"/>
      <c r="I174" s="2297"/>
      <c r="J174" s="2313"/>
      <c r="K174" s="2314"/>
      <c r="L174" s="2314"/>
      <c r="M174" s="2314"/>
      <c r="N174" s="2315"/>
    </row>
    <row r="175" spans="6:14">
      <c r="F175" s="2295"/>
      <c r="G175" s="2296"/>
      <c r="H175" s="2296"/>
      <c r="I175" s="2297"/>
    </row>
    <row r="176" spans="6:14">
      <c r="F176" s="2295"/>
      <c r="G176" s="2296"/>
      <c r="H176" s="2296"/>
      <c r="I176" s="2297"/>
    </row>
    <row r="177" spans="6:9">
      <c r="F177" s="2295"/>
      <c r="G177" s="2296"/>
      <c r="H177" s="2296"/>
      <c r="I177" s="2297"/>
    </row>
    <row r="178" spans="6:9">
      <c r="F178" s="2295"/>
      <c r="G178" s="2296"/>
      <c r="H178" s="2296"/>
      <c r="I178" s="2297"/>
    </row>
    <row r="179" spans="6:9">
      <c r="F179" s="2295"/>
      <c r="G179" s="2296"/>
      <c r="H179" s="2296"/>
      <c r="I179" s="2297"/>
    </row>
    <row r="180" spans="6:9">
      <c r="F180" s="2295"/>
      <c r="G180" s="2296"/>
      <c r="H180" s="2296"/>
      <c r="I180" s="2297"/>
    </row>
    <row r="181" spans="6:9">
      <c r="F181" s="2295"/>
      <c r="G181" s="2296"/>
      <c r="H181" s="2296"/>
      <c r="I181" s="2297"/>
    </row>
    <row r="182" spans="6:9">
      <c r="F182" s="2295"/>
      <c r="G182" s="2296"/>
      <c r="H182" s="2296"/>
      <c r="I182" s="2297"/>
    </row>
    <row r="183" spans="6:9">
      <c r="F183" s="2295"/>
      <c r="G183" s="2296"/>
      <c r="H183" s="2296"/>
      <c r="I183" s="2297"/>
    </row>
    <row r="184" spans="6:9">
      <c r="F184" s="2295"/>
      <c r="G184" s="2296"/>
      <c r="H184" s="2296"/>
      <c r="I184" s="2297"/>
    </row>
    <row r="185" spans="6:9">
      <c r="F185" s="2295"/>
      <c r="G185" s="2296"/>
      <c r="H185" s="2296"/>
      <c r="I185" s="2297"/>
    </row>
    <row r="186" spans="6:9">
      <c r="F186" s="2295"/>
      <c r="G186" s="2296"/>
      <c r="H186" s="2296"/>
      <c r="I186" s="2297"/>
    </row>
    <row r="187" spans="6:9">
      <c r="F187" s="2295"/>
      <c r="G187" s="2296"/>
      <c r="H187" s="2296"/>
      <c r="I187" s="2297"/>
    </row>
    <row r="188" spans="6:9">
      <c r="F188" s="2295"/>
      <c r="G188" s="2296"/>
      <c r="H188" s="2296"/>
      <c r="I188" s="2297"/>
    </row>
    <row r="189" spans="6:9">
      <c r="F189" s="2295"/>
      <c r="G189" s="2296"/>
      <c r="H189" s="2296"/>
      <c r="I189" s="2297"/>
    </row>
    <row r="190" spans="6:9">
      <c r="F190" s="2295"/>
      <c r="G190" s="2296"/>
      <c r="H190" s="2296"/>
      <c r="I190" s="2297"/>
    </row>
    <row r="191" spans="6:9" ht="13" thickBot="1">
      <c r="F191" s="2298"/>
      <c r="G191" s="2299"/>
      <c r="H191" s="2299"/>
      <c r="I191" s="2300"/>
    </row>
  </sheetData>
  <sheetProtection password="D69D" sheet="1" objects="1"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ageMargins left="0.7" right="0.7" top="0.75" bottom="0.75" header="0.3" footer="0.3"/>
  <rowBreaks count="2" manualBreakCount="2">
    <brk id="33" min="2" max="11" man="1"/>
    <brk id="62"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FF00"/>
  </sheetPr>
  <dimension ref="C5:N56"/>
  <sheetViews>
    <sheetView workbookViewId="0">
      <selection activeCell="L15" sqref="L15"/>
    </sheetView>
  </sheetViews>
  <sheetFormatPr baseColWidth="10" defaultColWidth="8.83203125" defaultRowHeight="12" x14ac:dyDescent="0"/>
  <cols>
    <col min="1" max="1" width="2.83203125" style="20" customWidth="1"/>
    <col min="2" max="2" width="30.1640625" style="20" customWidth="1"/>
    <col min="3" max="3" width="11.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0.5" style="20" customWidth="1"/>
    <col min="15" max="16384" width="8.83203125" style="20"/>
  </cols>
  <sheetData>
    <row r="5" spans="3:14" ht="13" thickBot="1"/>
    <row r="6" spans="3:14" ht="26.25" customHeight="1" thickBot="1">
      <c r="C6" s="2362" t="s">
        <v>1429</v>
      </c>
      <c r="D6" s="2363"/>
      <c r="E6" s="2363"/>
      <c r="F6" s="2363"/>
      <c r="G6" s="2363"/>
      <c r="H6" s="2363"/>
      <c r="I6" s="2363"/>
      <c r="J6" s="2363"/>
      <c r="K6" s="2363"/>
      <c r="L6" s="2363"/>
      <c r="M6" s="2363"/>
      <c r="N6" s="2364"/>
    </row>
    <row r="7" spans="3:14" ht="22.5" customHeight="1" thickBot="1">
      <c r="C7" s="2158" t="s">
        <v>1864</v>
      </c>
      <c r="D7" s="2159"/>
      <c r="E7" s="2159"/>
      <c r="F7" s="2159"/>
      <c r="G7" s="2159"/>
      <c r="H7" s="2159"/>
      <c r="I7" s="2159"/>
      <c r="J7" s="2159"/>
      <c r="K7" s="2159"/>
      <c r="L7" s="2159"/>
      <c r="M7" s="2159"/>
      <c r="N7" s="2160"/>
    </row>
    <row r="8" spans="3:14" ht="13">
      <c r="C8" s="737"/>
      <c r="D8" s="743"/>
      <c r="E8" s="744"/>
      <c r="F8" s="744"/>
      <c r="G8" s="744"/>
      <c r="H8" s="744"/>
      <c r="I8" s="744"/>
      <c r="J8" s="744"/>
      <c r="K8" s="744"/>
      <c r="L8" s="744"/>
      <c r="M8" s="744"/>
      <c r="N8" s="738"/>
    </row>
    <row r="9" spans="3:14" ht="169.5" customHeight="1">
      <c r="C9" s="737"/>
      <c r="D9" s="747" t="s">
        <v>367</v>
      </c>
      <c r="E9" s="2356" t="s">
        <v>986</v>
      </c>
      <c r="F9" s="2357"/>
      <c r="G9" s="2357"/>
      <c r="H9" s="2357"/>
      <c r="I9" s="2357"/>
      <c r="J9" s="2357"/>
      <c r="K9" s="2357"/>
      <c r="L9" s="2357"/>
      <c r="M9" s="2358"/>
      <c r="N9" s="738"/>
    </row>
    <row r="10" spans="3:14" ht="20.25" customHeight="1">
      <c r="C10" s="737"/>
      <c r="D10" s="746"/>
      <c r="E10" s="2359"/>
      <c r="F10" s="2360"/>
      <c r="G10" s="2360"/>
      <c r="H10" s="2360"/>
      <c r="I10" s="2360"/>
      <c r="J10" s="2360"/>
      <c r="K10" s="2360"/>
      <c r="L10" s="2360"/>
      <c r="M10" s="2361"/>
      <c r="N10" s="738"/>
    </row>
    <row r="11" spans="3:14" ht="19.5" customHeight="1">
      <c r="C11" s="737"/>
      <c r="D11" s="743" t="s">
        <v>944</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4" thickBot="1">
      <c r="C13" s="737"/>
      <c r="D13" s="2365" t="s">
        <v>945</v>
      </c>
      <c r="E13" s="2365"/>
      <c r="F13" s="2365"/>
      <c r="G13" s="2365"/>
      <c r="H13" s="2365"/>
      <c r="I13" s="2365"/>
      <c r="J13" s="2365"/>
      <c r="K13" s="2365"/>
      <c r="L13" s="745" t="s">
        <v>946</v>
      </c>
      <c r="M13" s="745" t="s">
        <v>947</v>
      </c>
      <c r="N13" s="738"/>
    </row>
    <row r="14" spans="3:14" ht="15" thickTop="1" thickBot="1">
      <c r="C14" s="737"/>
      <c r="D14" s="2344" t="s">
        <v>948</v>
      </c>
      <c r="E14" s="2344"/>
      <c r="F14" s="2344"/>
      <c r="G14" s="2344"/>
      <c r="H14" s="2344"/>
      <c r="I14" s="2344"/>
      <c r="J14" s="2344"/>
      <c r="K14" s="2344"/>
      <c r="L14" s="2344"/>
      <c r="M14" s="2344"/>
      <c r="N14" s="738"/>
    </row>
    <row r="15" spans="3:14" ht="14" thickTop="1">
      <c r="C15" s="737"/>
      <c r="D15" s="2366" t="s">
        <v>949</v>
      </c>
      <c r="E15" s="2366"/>
      <c r="F15" s="2366"/>
      <c r="G15" s="2366"/>
      <c r="H15" s="2366"/>
      <c r="I15" s="2366"/>
      <c r="J15" s="2366"/>
      <c r="K15" s="2366"/>
      <c r="L15" s="1085"/>
      <c r="M15" s="1085"/>
      <c r="N15" s="738"/>
    </row>
    <row r="16" spans="3:14" ht="13">
      <c r="C16" s="737"/>
      <c r="D16" s="2352" t="s">
        <v>950</v>
      </c>
      <c r="E16" s="2352"/>
      <c r="F16" s="2352"/>
      <c r="G16" s="2352"/>
      <c r="H16" s="2352"/>
      <c r="I16" s="2352"/>
      <c r="J16" s="2352"/>
      <c r="K16" s="2352"/>
      <c r="L16" s="1086"/>
      <c r="M16" s="1086"/>
      <c r="N16" s="738"/>
    </row>
    <row r="17" spans="3:14" ht="13">
      <c r="C17" s="737"/>
      <c r="D17" s="2352" t="s">
        <v>951</v>
      </c>
      <c r="E17" s="2352"/>
      <c r="F17" s="2352"/>
      <c r="G17" s="2352"/>
      <c r="H17" s="2352"/>
      <c r="I17" s="2352"/>
      <c r="J17" s="2352"/>
      <c r="K17" s="2352"/>
      <c r="L17" s="1086"/>
      <c r="M17" s="1086"/>
      <c r="N17" s="738"/>
    </row>
    <row r="18" spans="3:14" ht="13">
      <c r="C18" s="737"/>
      <c r="D18" s="2352" t="s">
        <v>952</v>
      </c>
      <c r="E18" s="2352"/>
      <c r="F18" s="2352"/>
      <c r="G18" s="2352"/>
      <c r="H18" s="2352"/>
      <c r="I18" s="2352"/>
      <c r="J18" s="2352"/>
      <c r="K18" s="2352"/>
      <c r="L18" s="1086"/>
      <c r="M18" s="1086"/>
      <c r="N18" s="738"/>
    </row>
    <row r="19" spans="3:14" ht="13">
      <c r="C19" s="737"/>
      <c r="D19" s="2352" t="s">
        <v>953</v>
      </c>
      <c r="E19" s="2352"/>
      <c r="F19" s="2352"/>
      <c r="G19" s="2352"/>
      <c r="H19" s="2352"/>
      <c r="I19" s="2352"/>
      <c r="J19" s="2352"/>
      <c r="K19" s="2352"/>
      <c r="L19" s="1086"/>
      <c r="M19" s="1086"/>
      <c r="N19" s="738"/>
    </row>
    <row r="20" spans="3:14" ht="13">
      <c r="C20" s="737"/>
      <c r="D20" s="2352" t="s">
        <v>954</v>
      </c>
      <c r="E20" s="2352"/>
      <c r="F20" s="2352"/>
      <c r="G20" s="2352"/>
      <c r="H20" s="2352"/>
      <c r="I20" s="2352"/>
      <c r="J20" s="2352"/>
      <c r="K20" s="2352"/>
      <c r="L20" s="1086"/>
      <c r="M20" s="1086"/>
      <c r="N20" s="738"/>
    </row>
    <row r="21" spans="3:14" ht="13">
      <c r="C21" s="737"/>
      <c r="D21" s="2352" t="s">
        <v>955</v>
      </c>
      <c r="E21" s="2352"/>
      <c r="F21" s="2352"/>
      <c r="G21" s="2352"/>
      <c r="H21" s="2352"/>
      <c r="I21" s="2352"/>
      <c r="J21" s="2352"/>
      <c r="K21" s="2352"/>
      <c r="L21" s="1086"/>
      <c r="M21" s="1086"/>
      <c r="N21" s="738"/>
    </row>
    <row r="22" spans="3:14" ht="13">
      <c r="C22" s="737"/>
      <c r="D22" s="2352" t="s">
        <v>956</v>
      </c>
      <c r="E22" s="2352"/>
      <c r="F22" s="2352"/>
      <c r="G22" s="2352"/>
      <c r="H22" s="2352"/>
      <c r="I22" s="2352"/>
      <c r="J22" s="2352"/>
      <c r="K22" s="2352"/>
      <c r="L22" s="1086"/>
      <c r="M22" s="1086"/>
      <c r="N22" s="738"/>
    </row>
    <row r="23" spans="3:14" ht="13">
      <c r="C23" s="737"/>
      <c r="D23" s="2352" t="s">
        <v>957</v>
      </c>
      <c r="E23" s="2352"/>
      <c r="F23" s="2352"/>
      <c r="G23" s="2352"/>
      <c r="H23" s="2352"/>
      <c r="I23" s="2352"/>
      <c r="J23" s="2352"/>
      <c r="K23" s="2352"/>
      <c r="L23" s="1086"/>
      <c r="M23" s="1086"/>
      <c r="N23" s="738"/>
    </row>
    <row r="24" spans="3:14" ht="13">
      <c r="C24" s="737"/>
      <c r="D24" s="2352" t="s">
        <v>958</v>
      </c>
      <c r="E24" s="2352"/>
      <c r="F24" s="2352"/>
      <c r="G24" s="2352"/>
      <c r="H24" s="2352"/>
      <c r="I24" s="2352"/>
      <c r="J24" s="2352"/>
      <c r="K24" s="2352"/>
      <c r="L24" s="1086"/>
      <c r="M24" s="1086"/>
      <c r="N24" s="738"/>
    </row>
    <row r="25" spans="3:14" ht="13">
      <c r="C25" s="737"/>
      <c r="D25" s="2352" t="s">
        <v>959</v>
      </c>
      <c r="E25" s="2352"/>
      <c r="F25" s="2352"/>
      <c r="G25" s="2352"/>
      <c r="H25" s="2352"/>
      <c r="I25" s="2352"/>
      <c r="J25" s="2352"/>
      <c r="K25" s="2352"/>
      <c r="L25" s="1086"/>
      <c r="M25" s="1087"/>
      <c r="N25" s="738"/>
    </row>
    <row r="26" spans="3:14" ht="14" thickBot="1">
      <c r="C26" s="737"/>
      <c r="D26" s="2353"/>
      <c r="E26" s="2354"/>
      <c r="F26" s="2354"/>
      <c r="G26" s="2354"/>
      <c r="H26" s="2354"/>
      <c r="I26" s="2354"/>
      <c r="J26" s="2354"/>
      <c r="K26" s="2354"/>
      <c r="L26" s="2354"/>
      <c r="M26" s="2355"/>
      <c r="N26" s="738"/>
    </row>
    <row r="27" spans="3:14" ht="15" thickTop="1" thickBot="1">
      <c r="C27" s="737"/>
      <c r="D27" s="2344" t="s">
        <v>960</v>
      </c>
      <c r="E27" s="2344"/>
      <c r="F27" s="2344"/>
      <c r="G27" s="2344"/>
      <c r="H27" s="2344"/>
      <c r="I27" s="2344"/>
      <c r="J27" s="2344"/>
      <c r="K27" s="2344"/>
      <c r="L27" s="2344"/>
      <c r="M27" s="2344"/>
      <c r="N27" s="738"/>
    </row>
    <row r="28" spans="3:14" ht="14" thickTop="1">
      <c r="C28" s="737"/>
      <c r="D28" s="2346" t="s">
        <v>961</v>
      </c>
      <c r="E28" s="2346"/>
      <c r="F28" s="2346"/>
      <c r="G28" s="2346"/>
      <c r="H28" s="2346"/>
      <c r="I28" s="2346"/>
      <c r="J28" s="2346"/>
      <c r="K28" s="2346"/>
      <c r="L28" s="1085"/>
      <c r="M28" s="1085"/>
      <c r="N28" s="738"/>
    </row>
    <row r="29" spans="3:14" ht="13">
      <c r="C29" s="737"/>
      <c r="D29" s="2343" t="s">
        <v>962</v>
      </c>
      <c r="E29" s="2343"/>
      <c r="F29" s="2343"/>
      <c r="G29" s="2343"/>
      <c r="H29" s="2343"/>
      <c r="I29" s="2343"/>
      <c r="J29" s="2343"/>
      <c r="K29" s="2343"/>
      <c r="L29" s="1086"/>
      <c r="M29" s="1086"/>
      <c r="N29" s="738"/>
    </row>
    <row r="30" spans="3:14" ht="13">
      <c r="C30" s="737"/>
      <c r="D30" s="2343" t="s">
        <v>963</v>
      </c>
      <c r="E30" s="2343"/>
      <c r="F30" s="2343"/>
      <c r="G30" s="2343"/>
      <c r="H30" s="2343"/>
      <c r="I30" s="2343"/>
      <c r="J30" s="2343"/>
      <c r="K30" s="2343"/>
      <c r="L30" s="1086"/>
      <c r="M30" s="1086"/>
      <c r="N30" s="738"/>
    </row>
    <row r="31" spans="3:14" ht="13">
      <c r="C31" s="737"/>
      <c r="D31" s="2343" t="s">
        <v>964</v>
      </c>
      <c r="E31" s="2343"/>
      <c r="F31" s="2343"/>
      <c r="G31" s="2343"/>
      <c r="H31" s="2343"/>
      <c r="I31" s="2343"/>
      <c r="J31" s="2343"/>
      <c r="K31" s="2343"/>
      <c r="L31" s="1086"/>
      <c r="M31" s="1086"/>
      <c r="N31" s="738"/>
    </row>
    <row r="32" spans="3:14" ht="13">
      <c r="C32" s="737"/>
      <c r="D32" s="2343" t="s">
        <v>965</v>
      </c>
      <c r="E32" s="2343"/>
      <c r="F32" s="2343"/>
      <c r="G32" s="2343"/>
      <c r="H32" s="2343"/>
      <c r="I32" s="2343"/>
      <c r="J32" s="2343"/>
      <c r="K32" s="2343"/>
      <c r="L32" s="1086"/>
      <c r="M32" s="1086"/>
      <c r="N32" s="738"/>
    </row>
    <row r="33" spans="3:14" ht="13">
      <c r="C33" s="737"/>
      <c r="D33" s="2343" t="s">
        <v>966</v>
      </c>
      <c r="E33" s="2343"/>
      <c r="F33" s="2343"/>
      <c r="G33" s="2343"/>
      <c r="H33" s="2343"/>
      <c r="I33" s="2343"/>
      <c r="J33" s="2343"/>
      <c r="K33" s="2343"/>
      <c r="L33" s="1086"/>
      <c r="M33" s="1086"/>
      <c r="N33" s="738"/>
    </row>
    <row r="34" spans="3:14" ht="13">
      <c r="C34" s="737"/>
      <c r="D34" s="2343" t="s">
        <v>967</v>
      </c>
      <c r="E34" s="2343"/>
      <c r="F34" s="2343"/>
      <c r="G34" s="2343"/>
      <c r="H34" s="2343"/>
      <c r="I34" s="2343"/>
      <c r="J34" s="2343"/>
      <c r="K34" s="2343"/>
      <c r="L34" s="1086"/>
      <c r="M34" s="1086"/>
      <c r="N34" s="738"/>
    </row>
    <row r="35" spans="3:14" ht="13">
      <c r="C35" s="737"/>
      <c r="D35" s="2343" t="s">
        <v>968</v>
      </c>
      <c r="E35" s="2343"/>
      <c r="F35" s="2343"/>
      <c r="G35" s="2343"/>
      <c r="H35" s="2343"/>
      <c r="I35" s="2343"/>
      <c r="J35" s="2343"/>
      <c r="K35" s="2343"/>
      <c r="L35" s="1086"/>
      <c r="M35" s="1086"/>
      <c r="N35" s="738"/>
    </row>
    <row r="36" spans="3:14" ht="13">
      <c r="C36" s="737"/>
      <c r="D36" s="2343" t="s">
        <v>969</v>
      </c>
      <c r="E36" s="2343"/>
      <c r="F36" s="2343"/>
      <c r="G36" s="2343"/>
      <c r="H36" s="2343"/>
      <c r="I36" s="2343"/>
      <c r="J36" s="2343"/>
      <c r="K36" s="2343"/>
      <c r="L36" s="1086"/>
      <c r="M36" s="1086"/>
      <c r="N36" s="738"/>
    </row>
    <row r="37" spans="3:14" ht="14" thickBot="1">
      <c r="C37" s="737"/>
      <c r="D37" s="2348"/>
      <c r="E37" s="2349"/>
      <c r="F37" s="2349"/>
      <c r="G37" s="2349"/>
      <c r="H37" s="2349"/>
      <c r="I37" s="2349"/>
      <c r="J37" s="2349"/>
      <c r="K37" s="2349"/>
      <c r="L37" s="2349"/>
      <c r="M37" s="2350"/>
      <c r="N37" s="738"/>
    </row>
    <row r="38" spans="3:14" ht="15" thickTop="1" thickBot="1">
      <c r="C38" s="737"/>
      <c r="D38" s="2344" t="s">
        <v>970</v>
      </c>
      <c r="E38" s="2344"/>
      <c r="F38" s="2344"/>
      <c r="G38" s="2344"/>
      <c r="H38" s="2344"/>
      <c r="I38" s="2344"/>
      <c r="J38" s="2344"/>
      <c r="K38" s="2344"/>
      <c r="L38" s="2344"/>
      <c r="M38" s="2344"/>
      <c r="N38" s="738"/>
    </row>
    <row r="39" spans="3:14" ht="14" thickTop="1">
      <c r="C39" s="737"/>
      <c r="D39" s="2351" t="s">
        <v>971</v>
      </c>
      <c r="E39" s="2351"/>
      <c r="F39" s="2351"/>
      <c r="G39" s="2351"/>
      <c r="H39" s="2351"/>
      <c r="I39" s="2351"/>
      <c r="J39" s="2351"/>
      <c r="K39" s="2351"/>
      <c r="L39" s="1085"/>
      <c r="M39" s="1085"/>
      <c r="N39" s="738"/>
    </row>
    <row r="40" spans="3:14" ht="13">
      <c r="C40" s="737"/>
      <c r="D40" s="2345" t="s">
        <v>972</v>
      </c>
      <c r="E40" s="2345"/>
      <c r="F40" s="2345"/>
      <c r="G40" s="2345"/>
      <c r="H40" s="2345"/>
      <c r="I40" s="2345"/>
      <c r="J40" s="2345"/>
      <c r="K40" s="2345"/>
      <c r="L40" s="1086"/>
      <c r="M40" s="1086"/>
      <c r="N40" s="738"/>
    </row>
    <row r="41" spans="3:14" ht="13">
      <c r="C41" s="737"/>
      <c r="D41" s="2345" t="s">
        <v>973</v>
      </c>
      <c r="E41" s="2345"/>
      <c r="F41" s="2345"/>
      <c r="G41" s="2345"/>
      <c r="H41" s="2345"/>
      <c r="I41" s="2345"/>
      <c r="J41" s="2345"/>
      <c r="K41" s="2345"/>
      <c r="L41" s="1086"/>
      <c r="M41" s="1086"/>
      <c r="N41" s="738"/>
    </row>
    <row r="42" spans="3:14" ht="13">
      <c r="C42" s="737"/>
      <c r="D42" s="2345" t="s">
        <v>974</v>
      </c>
      <c r="E42" s="2345"/>
      <c r="F42" s="2345"/>
      <c r="G42" s="2345"/>
      <c r="H42" s="2345"/>
      <c r="I42" s="2345"/>
      <c r="J42" s="2345"/>
      <c r="K42" s="2345"/>
      <c r="L42" s="1086"/>
      <c r="M42" s="1086"/>
      <c r="N42" s="738"/>
    </row>
    <row r="43" spans="3:14" ht="13">
      <c r="C43" s="737"/>
      <c r="D43" s="2345" t="s">
        <v>975</v>
      </c>
      <c r="E43" s="2345"/>
      <c r="F43" s="2345"/>
      <c r="G43" s="2345"/>
      <c r="H43" s="2345"/>
      <c r="I43" s="2345"/>
      <c r="J43" s="2345"/>
      <c r="K43" s="2345"/>
      <c r="L43" s="1086"/>
      <c r="M43" s="1086"/>
      <c r="N43" s="738"/>
    </row>
    <row r="44" spans="3:14" ht="14" thickBot="1">
      <c r="C44" s="737"/>
      <c r="D44" s="2347"/>
      <c r="E44" s="2347"/>
      <c r="F44" s="2347"/>
      <c r="G44" s="2347"/>
      <c r="H44" s="2347"/>
      <c r="I44" s="2347"/>
      <c r="J44" s="2347"/>
      <c r="K44" s="2347"/>
      <c r="L44" s="2347"/>
      <c r="M44" s="2347"/>
      <c r="N44" s="738"/>
    </row>
    <row r="45" spans="3:14" ht="15" thickTop="1" thickBot="1">
      <c r="C45" s="737"/>
      <c r="D45" s="2344" t="s">
        <v>976</v>
      </c>
      <c r="E45" s="2344"/>
      <c r="F45" s="2344"/>
      <c r="G45" s="2344"/>
      <c r="H45" s="2344"/>
      <c r="I45" s="2344"/>
      <c r="J45" s="2344"/>
      <c r="K45" s="2344"/>
      <c r="L45" s="2344"/>
      <c r="M45" s="2344"/>
      <c r="N45" s="738"/>
    </row>
    <row r="46" spans="3:14" ht="14" thickTop="1">
      <c r="C46" s="737"/>
      <c r="D46" s="2346" t="s">
        <v>977</v>
      </c>
      <c r="E46" s="2346"/>
      <c r="F46" s="2346"/>
      <c r="G46" s="2346"/>
      <c r="H46" s="2346"/>
      <c r="I46" s="2346"/>
      <c r="J46" s="2346"/>
      <c r="K46" s="2346"/>
      <c r="L46" s="1085"/>
      <c r="M46" s="1085"/>
      <c r="N46" s="738"/>
    </row>
    <row r="47" spans="3:14" ht="13">
      <c r="C47" s="737"/>
      <c r="D47" s="2343" t="s">
        <v>978</v>
      </c>
      <c r="E47" s="2343"/>
      <c r="F47" s="2343"/>
      <c r="G47" s="2343"/>
      <c r="H47" s="2343"/>
      <c r="I47" s="2343"/>
      <c r="J47" s="2343"/>
      <c r="K47" s="2343"/>
      <c r="L47" s="1086"/>
      <c r="M47" s="1086"/>
      <c r="N47" s="738"/>
    </row>
    <row r="48" spans="3:14" ht="13">
      <c r="C48" s="737"/>
      <c r="D48" s="2343" t="s">
        <v>979</v>
      </c>
      <c r="E48" s="2343"/>
      <c r="F48" s="2343"/>
      <c r="G48" s="2343"/>
      <c r="H48" s="2343"/>
      <c r="I48" s="2343"/>
      <c r="J48" s="2343"/>
      <c r="K48" s="2343"/>
      <c r="L48" s="1086"/>
      <c r="M48" s="1086"/>
      <c r="N48" s="738"/>
    </row>
    <row r="49" spans="3:14" ht="13">
      <c r="C49" s="737"/>
      <c r="D49" s="2343" t="s">
        <v>980</v>
      </c>
      <c r="E49" s="2343"/>
      <c r="F49" s="2343"/>
      <c r="G49" s="2343"/>
      <c r="H49" s="2343"/>
      <c r="I49" s="2343"/>
      <c r="J49" s="2343"/>
      <c r="K49" s="2343"/>
      <c r="L49" s="1086"/>
      <c r="M49" s="1086"/>
      <c r="N49" s="738"/>
    </row>
    <row r="50" spans="3:14" ht="13">
      <c r="C50" s="737"/>
      <c r="D50" s="2343" t="s">
        <v>981</v>
      </c>
      <c r="E50" s="2343"/>
      <c r="F50" s="2343"/>
      <c r="G50" s="2343"/>
      <c r="H50" s="2343"/>
      <c r="I50" s="2343"/>
      <c r="J50" s="2343"/>
      <c r="K50" s="2343"/>
      <c r="L50" s="1086"/>
      <c r="M50" s="1086"/>
      <c r="N50" s="738"/>
    </row>
    <row r="51" spans="3:14" ht="13">
      <c r="C51" s="737"/>
      <c r="D51" s="2343" t="s">
        <v>982</v>
      </c>
      <c r="E51" s="2343"/>
      <c r="F51" s="2343"/>
      <c r="G51" s="2343"/>
      <c r="H51" s="2343"/>
      <c r="I51" s="2343"/>
      <c r="J51" s="2343"/>
      <c r="K51" s="2343"/>
      <c r="L51" s="1086"/>
      <c r="M51" s="1086"/>
      <c r="N51" s="738"/>
    </row>
    <row r="52" spans="3:14" ht="13">
      <c r="C52" s="737"/>
      <c r="D52" s="2343" t="s">
        <v>983</v>
      </c>
      <c r="E52" s="2343"/>
      <c r="F52" s="2343"/>
      <c r="G52" s="2343"/>
      <c r="H52" s="2343"/>
      <c r="I52" s="2343"/>
      <c r="J52" s="2343"/>
      <c r="K52" s="2343"/>
      <c r="L52" s="1086"/>
      <c r="M52" s="1086"/>
      <c r="N52" s="738"/>
    </row>
    <row r="53" spans="3:14" ht="13">
      <c r="C53" s="737"/>
      <c r="D53" s="2343" t="s">
        <v>984</v>
      </c>
      <c r="E53" s="2343"/>
      <c r="F53" s="2343"/>
      <c r="G53" s="2343"/>
      <c r="H53" s="2343"/>
      <c r="I53" s="2343"/>
      <c r="J53" s="2343"/>
      <c r="K53" s="2343"/>
      <c r="L53" s="1086"/>
      <c r="M53" s="1086"/>
      <c r="N53" s="738"/>
    </row>
    <row r="54" spans="3:14" ht="19.5" customHeight="1">
      <c r="C54" s="737"/>
      <c r="D54" s="2343" t="s">
        <v>985</v>
      </c>
      <c r="E54" s="2343"/>
      <c r="F54" s="2343"/>
      <c r="G54" s="2343"/>
      <c r="H54" s="2343"/>
      <c r="I54" s="2343"/>
      <c r="J54" s="2343"/>
      <c r="K54" s="2343"/>
      <c r="L54" s="1088"/>
      <c r="M54" s="1088"/>
      <c r="N54" s="738"/>
    </row>
    <row r="55" spans="3:14" ht="13">
      <c r="C55" s="737"/>
      <c r="D55" s="739"/>
      <c r="E55" s="739"/>
      <c r="F55" s="739"/>
      <c r="G55" s="739"/>
      <c r="H55" s="739"/>
      <c r="I55" s="739"/>
      <c r="J55" s="739"/>
      <c r="K55" s="739"/>
      <c r="L55" s="739"/>
      <c r="M55" s="739"/>
      <c r="N55" s="738"/>
    </row>
    <row r="56" spans="3:14" ht="14" thickBot="1">
      <c r="C56" s="740"/>
      <c r="D56" s="741"/>
      <c r="E56" s="741"/>
      <c r="F56" s="741"/>
      <c r="G56" s="741"/>
      <c r="H56" s="741"/>
      <c r="I56" s="741"/>
      <c r="J56" s="741"/>
      <c r="K56" s="741"/>
      <c r="L56" s="741"/>
      <c r="M56" s="741"/>
      <c r="N56" s="742"/>
    </row>
  </sheetData>
  <sheetProtection password="D69D" sheet="1" objects="1"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FF00"/>
  </sheetPr>
  <dimension ref="C1:P102"/>
  <sheetViews>
    <sheetView topLeftCell="A7" zoomScaleSheetLayoutView="80" workbookViewId="0">
      <selection activeCell="D95" sqref="D95:F95"/>
    </sheetView>
  </sheetViews>
  <sheetFormatPr baseColWidth="10" defaultColWidth="8.83203125" defaultRowHeight="12" x14ac:dyDescent="0"/>
  <cols>
    <col min="1" max="1" width="2.83203125" style="20" customWidth="1"/>
    <col min="2" max="2" width="28.83203125" style="20" customWidth="1"/>
    <col min="3" max="16384" width="8.83203125" style="20"/>
  </cols>
  <sheetData>
    <row r="1" spans="3:16" ht="6.75" customHeight="1"/>
    <row r="5" spans="3:16" ht="8.25" customHeight="1" thickBot="1"/>
    <row r="6" spans="3:16" ht="20" thickBot="1">
      <c r="C6" s="2184" t="s">
        <v>1429</v>
      </c>
      <c r="D6" s="2185"/>
      <c r="E6" s="2185"/>
      <c r="F6" s="2185"/>
      <c r="G6" s="2185"/>
      <c r="H6" s="2185"/>
      <c r="I6" s="2185"/>
      <c r="J6" s="2185"/>
      <c r="K6" s="2185"/>
      <c r="L6" s="2185"/>
      <c r="M6" s="2185"/>
      <c r="N6" s="2185"/>
      <c r="O6" s="2185"/>
      <c r="P6" s="2186"/>
    </row>
    <row r="7" spans="3:16" ht="18" thickBot="1">
      <c r="C7" s="2056" t="s">
        <v>1865</v>
      </c>
      <c r="D7" s="2057"/>
      <c r="E7" s="2057"/>
      <c r="F7" s="2057"/>
      <c r="G7" s="2057"/>
      <c r="H7" s="2057"/>
      <c r="I7" s="2057"/>
      <c r="J7" s="2057"/>
      <c r="K7" s="2057"/>
      <c r="L7" s="2057"/>
      <c r="M7" s="2057"/>
      <c r="N7" s="2057"/>
      <c r="O7" s="2057"/>
      <c r="P7" s="2058"/>
    </row>
    <row r="8" spans="3:16" ht="16">
      <c r="C8" s="750"/>
      <c r="D8" s="748"/>
      <c r="E8" s="749"/>
      <c r="F8" s="749"/>
      <c r="G8" s="749"/>
      <c r="H8" s="28"/>
      <c r="I8" s="28"/>
      <c r="J8" s="28"/>
      <c r="K8" s="28"/>
      <c r="L8" s="28"/>
      <c r="M8" s="28"/>
      <c r="N8" s="28"/>
      <c r="O8" s="28"/>
      <c r="P8" s="29"/>
    </row>
    <row r="9" spans="3:16" ht="12.75" customHeight="1">
      <c r="C9" s="750"/>
      <c r="D9" s="2381" t="s">
        <v>987</v>
      </c>
      <c r="E9" s="2381"/>
      <c r="F9" s="2381"/>
      <c r="G9" s="2381"/>
      <c r="H9" s="2381"/>
      <c r="I9" s="2381"/>
      <c r="J9" s="2381"/>
      <c r="K9" s="2381"/>
      <c r="L9" s="2381"/>
      <c r="M9" s="2381"/>
      <c r="N9" s="2381"/>
      <c r="O9" s="2381"/>
      <c r="P9" s="29"/>
    </row>
    <row r="10" spans="3:16">
      <c r="C10" s="750"/>
      <c r="D10" s="2381"/>
      <c r="E10" s="2381"/>
      <c r="F10" s="2381"/>
      <c r="G10" s="2381"/>
      <c r="H10" s="2381"/>
      <c r="I10" s="2381"/>
      <c r="J10" s="2381"/>
      <c r="K10" s="2381"/>
      <c r="L10" s="2381"/>
      <c r="M10" s="2381"/>
      <c r="N10" s="2381"/>
      <c r="O10" s="2381"/>
      <c r="P10" s="29"/>
    </row>
    <row r="11" spans="3:16">
      <c r="C11" s="750"/>
      <c r="D11" s="2381"/>
      <c r="E11" s="2381"/>
      <c r="F11" s="2381"/>
      <c r="G11" s="2381"/>
      <c r="H11" s="2381"/>
      <c r="I11" s="2381"/>
      <c r="J11" s="2381"/>
      <c r="K11" s="2381"/>
      <c r="L11" s="2381"/>
      <c r="M11" s="2381"/>
      <c r="N11" s="2381"/>
      <c r="O11" s="2381"/>
      <c r="P11" s="29"/>
    </row>
    <row r="12" spans="3:16" ht="13">
      <c r="C12" s="750"/>
      <c r="D12" s="1089"/>
      <c r="E12" s="1089"/>
      <c r="F12" s="1089"/>
      <c r="G12" s="1089"/>
      <c r="H12" s="59"/>
      <c r="I12" s="59"/>
      <c r="J12" s="59"/>
      <c r="K12" s="59"/>
      <c r="L12" s="59"/>
      <c r="M12" s="59"/>
      <c r="N12" s="59"/>
      <c r="O12" s="59"/>
      <c r="P12" s="29"/>
    </row>
    <row r="13" spans="3:16" ht="12.75" customHeight="1">
      <c r="C13" s="750"/>
      <c r="D13" s="2381" t="s">
        <v>988</v>
      </c>
      <c r="E13" s="2381"/>
      <c r="F13" s="2381"/>
      <c r="G13" s="2381"/>
      <c r="H13" s="2381"/>
      <c r="I13" s="2381"/>
      <c r="J13" s="2381"/>
      <c r="K13" s="2381"/>
      <c r="L13" s="2381"/>
      <c r="M13" s="2381"/>
      <c r="N13" s="2381"/>
      <c r="O13" s="2381"/>
      <c r="P13" s="29"/>
    </row>
    <row r="14" spans="3:16">
      <c r="C14" s="750"/>
      <c r="D14" s="2381"/>
      <c r="E14" s="2381"/>
      <c r="F14" s="2381"/>
      <c r="G14" s="2381"/>
      <c r="H14" s="2381"/>
      <c r="I14" s="2381"/>
      <c r="J14" s="2381"/>
      <c r="K14" s="2381"/>
      <c r="L14" s="2381"/>
      <c r="M14" s="2381"/>
      <c r="N14" s="2381"/>
      <c r="O14" s="2381"/>
      <c r="P14" s="29"/>
    </row>
    <row r="15" spans="3:16" ht="21.75" customHeight="1">
      <c r="C15" s="750"/>
      <c r="D15" s="2381"/>
      <c r="E15" s="2381"/>
      <c r="F15" s="2381"/>
      <c r="G15" s="2381"/>
      <c r="H15" s="2381"/>
      <c r="I15" s="2381"/>
      <c r="J15" s="2381"/>
      <c r="K15" s="2381"/>
      <c r="L15" s="2381"/>
      <c r="M15" s="2381"/>
      <c r="N15" s="2381"/>
      <c r="O15" s="2381"/>
      <c r="P15" s="29"/>
    </row>
    <row r="16" spans="3:16" ht="13">
      <c r="C16" s="750"/>
      <c r="D16" s="1089"/>
      <c r="E16" s="1089"/>
      <c r="F16" s="1089"/>
      <c r="G16" s="1089"/>
      <c r="H16" s="59"/>
      <c r="I16" s="59"/>
      <c r="J16" s="59"/>
      <c r="K16" s="59"/>
      <c r="L16" s="59"/>
      <c r="M16" s="59"/>
      <c r="N16" s="59"/>
      <c r="O16" s="59"/>
      <c r="P16" s="29"/>
    </row>
    <row r="17" spans="3:16" ht="12.75" customHeight="1">
      <c r="C17" s="750"/>
      <c r="D17" s="2381" t="s">
        <v>989</v>
      </c>
      <c r="E17" s="2381"/>
      <c r="F17" s="2381"/>
      <c r="G17" s="2381"/>
      <c r="H17" s="2381"/>
      <c r="I17" s="2381"/>
      <c r="J17" s="2381"/>
      <c r="K17" s="2381"/>
      <c r="L17" s="2381"/>
      <c r="M17" s="2381"/>
      <c r="N17" s="2381"/>
      <c r="O17" s="2381"/>
      <c r="P17" s="29"/>
    </row>
    <row r="18" spans="3:16" ht="22.5" customHeight="1">
      <c r="C18" s="750"/>
      <c r="D18" s="2381"/>
      <c r="E18" s="2381"/>
      <c r="F18" s="2381"/>
      <c r="G18" s="2381"/>
      <c r="H18" s="2381"/>
      <c r="I18" s="2381"/>
      <c r="J18" s="2381"/>
      <c r="K18" s="2381"/>
      <c r="L18" s="2381"/>
      <c r="M18" s="2381"/>
      <c r="N18" s="2381"/>
      <c r="O18" s="2381"/>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67" t="s">
        <v>1432</v>
      </c>
      <c r="E20" s="2367"/>
      <c r="F20" s="2367"/>
      <c r="G20" s="2367"/>
      <c r="H20" s="2367"/>
      <c r="I20" s="2367"/>
      <c r="J20" s="2367"/>
      <c r="K20" s="2367"/>
      <c r="L20" s="2367"/>
      <c r="M20" s="2367"/>
      <c r="N20" s="2367"/>
      <c r="O20" s="2367"/>
      <c r="P20" s="29"/>
    </row>
    <row r="21" spans="3:16" ht="32.25" customHeight="1">
      <c r="C21" s="750"/>
      <c r="D21" s="2367"/>
      <c r="E21" s="2367"/>
      <c r="F21" s="2367"/>
      <c r="G21" s="2367"/>
      <c r="H21" s="2367"/>
      <c r="I21" s="2367"/>
      <c r="J21" s="2367"/>
      <c r="K21" s="2367"/>
      <c r="L21" s="2367"/>
      <c r="M21" s="2367"/>
      <c r="N21" s="2367"/>
      <c r="O21" s="2367"/>
      <c r="P21" s="29"/>
    </row>
    <row r="22" spans="3:16" ht="13">
      <c r="C22" s="750"/>
      <c r="D22" s="1091"/>
      <c r="E22" s="1091"/>
      <c r="F22" s="1091"/>
      <c r="G22" s="1091"/>
      <c r="H22" s="59"/>
      <c r="I22" s="59"/>
      <c r="J22" s="59"/>
      <c r="K22" s="59"/>
      <c r="L22" s="59"/>
      <c r="M22" s="59"/>
      <c r="N22" s="59"/>
      <c r="O22" s="59"/>
      <c r="P22" s="29"/>
    </row>
    <row r="23" spans="3:16" ht="12.75" customHeight="1">
      <c r="C23" s="750"/>
      <c r="D23" s="2367" t="s">
        <v>1328</v>
      </c>
      <c r="E23" s="2367"/>
      <c r="F23" s="2367"/>
      <c r="G23" s="2367"/>
      <c r="H23" s="2367"/>
      <c r="I23" s="2367"/>
      <c r="J23" s="2367"/>
      <c r="K23" s="2367"/>
      <c r="L23" s="2367"/>
      <c r="M23" s="2367"/>
      <c r="N23" s="2367"/>
      <c r="O23" s="2367"/>
      <c r="P23" s="29"/>
    </row>
    <row r="24" spans="3:16">
      <c r="C24" s="750"/>
      <c r="D24" s="2367"/>
      <c r="E24" s="2367"/>
      <c r="F24" s="2367"/>
      <c r="G24" s="2367"/>
      <c r="H24" s="2367"/>
      <c r="I24" s="2367"/>
      <c r="J24" s="2367"/>
      <c r="K24" s="2367"/>
      <c r="L24" s="2367"/>
      <c r="M24" s="2367"/>
      <c r="N24" s="2367"/>
      <c r="O24" s="2367"/>
      <c r="P24" s="29"/>
    </row>
    <row r="25" spans="3:16" ht="14.25" customHeight="1">
      <c r="C25" s="750"/>
      <c r="D25" s="2367"/>
      <c r="E25" s="2367"/>
      <c r="F25" s="2367"/>
      <c r="G25" s="2367"/>
      <c r="H25" s="2367"/>
      <c r="I25" s="2367"/>
      <c r="J25" s="2367"/>
      <c r="K25" s="2367"/>
      <c r="L25" s="2367"/>
      <c r="M25" s="2367"/>
      <c r="N25" s="2367"/>
      <c r="O25" s="2367"/>
      <c r="P25" s="29"/>
    </row>
    <row r="26" spans="3:16" ht="30" customHeight="1">
      <c r="C26" s="750"/>
      <c r="D26" s="2367"/>
      <c r="E26" s="2367"/>
      <c r="F26" s="2367"/>
      <c r="G26" s="2367"/>
      <c r="H26" s="2367"/>
      <c r="I26" s="2367"/>
      <c r="J26" s="2367"/>
      <c r="K26" s="2367"/>
      <c r="L26" s="2367"/>
      <c r="M26" s="2367"/>
      <c r="N26" s="2367"/>
      <c r="O26" s="2367"/>
      <c r="P26" s="29"/>
    </row>
    <row r="27" spans="3:16" ht="13">
      <c r="C27" s="750"/>
      <c r="D27" s="1092"/>
      <c r="E27" s="1093"/>
      <c r="F27" s="1090"/>
      <c r="G27" s="1090"/>
      <c r="H27" s="59"/>
      <c r="I27" s="59"/>
      <c r="J27" s="59"/>
      <c r="K27" s="59"/>
      <c r="L27" s="59"/>
      <c r="M27" s="59"/>
      <c r="N27" s="59"/>
      <c r="O27" s="59"/>
      <c r="P27" s="29"/>
    </row>
    <row r="28" spans="3:16" ht="12.75" customHeight="1">
      <c r="C28" s="750"/>
      <c r="D28" s="2367" t="s">
        <v>1329</v>
      </c>
      <c r="E28" s="2367"/>
      <c r="F28" s="2367"/>
      <c r="G28" s="2367"/>
      <c r="H28" s="2367"/>
      <c r="I28" s="2367"/>
      <c r="J28" s="2367"/>
      <c r="K28" s="2367"/>
      <c r="L28" s="2367"/>
      <c r="M28" s="2367"/>
      <c r="N28" s="2367"/>
      <c r="O28" s="2367"/>
      <c r="P28" s="29"/>
    </row>
    <row r="29" spans="3:16">
      <c r="C29" s="750"/>
      <c r="D29" s="2367"/>
      <c r="E29" s="2367"/>
      <c r="F29" s="2367"/>
      <c r="G29" s="2367"/>
      <c r="H29" s="2367"/>
      <c r="I29" s="2367"/>
      <c r="J29" s="2367"/>
      <c r="K29" s="2367"/>
      <c r="L29" s="2367"/>
      <c r="M29" s="2367"/>
      <c r="N29" s="2367"/>
      <c r="O29" s="2367"/>
      <c r="P29" s="29"/>
    </row>
    <row r="30" spans="3:16" ht="35.25" customHeight="1">
      <c r="C30" s="750"/>
      <c r="D30" s="2367"/>
      <c r="E30" s="2367"/>
      <c r="F30" s="2367"/>
      <c r="G30" s="2367"/>
      <c r="H30" s="2367"/>
      <c r="I30" s="2367"/>
      <c r="J30" s="2367"/>
      <c r="K30" s="2367"/>
      <c r="L30" s="2367"/>
      <c r="M30" s="2367"/>
      <c r="N30" s="2367"/>
      <c r="O30" s="2367"/>
      <c r="P30" s="29"/>
    </row>
    <row r="31" spans="3:16" ht="13">
      <c r="C31" s="750"/>
      <c r="D31" s="1092"/>
      <c r="E31" s="1093"/>
      <c r="F31" s="1090"/>
      <c r="G31" s="1090"/>
      <c r="H31" s="59"/>
      <c r="I31" s="59"/>
      <c r="J31" s="59"/>
      <c r="K31" s="59"/>
      <c r="L31" s="59"/>
      <c r="M31" s="59"/>
      <c r="N31" s="59"/>
      <c r="O31" s="59"/>
      <c r="P31" s="29"/>
    </row>
    <row r="32" spans="3:16" ht="12.75" customHeight="1">
      <c r="C32" s="750"/>
      <c r="D32" s="2381" t="s">
        <v>990</v>
      </c>
      <c r="E32" s="2381"/>
      <c r="F32" s="2381"/>
      <c r="G32" s="2381"/>
      <c r="H32" s="2381"/>
      <c r="I32" s="2381"/>
      <c r="J32" s="2381"/>
      <c r="K32" s="2381"/>
      <c r="L32" s="2381"/>
      <c r="M32" s="2381"/>
      <c r="N32" s="2381"/>
      <c r="O32" s="2381"/>
      <c r="P32" s="29"/>
    </row>
    <row r="33" spans="3:16" ht="27" customHeight="1">
      <c r="C33" s="750"/>
      <c r="D33" s="2381"/>
      <c r="E33" s="2381"/>
      <c r="F33" s="2381"/>
      <c r="G33" s="2381"/>
      <c r="H33" s="2381"/>
      <c r="I33" s="2381"/>
      <c r="J33" s="2381"/>
      <c r="K33" s="2381"/>
      <c r="L33" s="2381"/>
      <c r="M33" s="2381"/>
      <c r="N33" s="2381"/>
      <c r="O33" s="2381"/>
      <c r="P33" s="29"/>
    </row>
    <row r="34" spans="3:16" ht="13">
      <c r="C34" s="750"/>
      <c r="D34" s="1090"/>
      <c r="E34" s="1094"/>
      <c r="F34" s="1090"/>
      <c r="G34" s="1090"/>
      <c r="H34" s="59"/>
      <c r="I34" s="59"/>
      <c r="J34" s="59"/>
      <c r="K34" s="59"/>
      <c r="L34" s="59"/>
      <c r="M34" s="59"/>
      <c r="N34" s="59"/>
      <c r="O34" s="59"/>
      <c r="P34" s="29"/>
    </row>
    <row r="35" spans="3:16" ht="12.75" customHeight="1">
      <c r="C35" s="750"/>
      <c r="D35" s="2381" t="s">
        <v>991</v>
      </c>
      <c r="E35" s="2381"/>
      <c r="F35" s="2381"/>
      <c r="G35" s="2381"/>
      <c r="H35" s="2381"/>
      <c r="I35" s="2381"/>
      <c r="J35" s="2381"/>
      <c r="K35" s="2381"/>
      <c r="L35" s="2381"/>
      <c r="M35" s="2381"/>
      <c r="N35" s="2381"/>
      <c r="O35" s="2381"/>
      <c r="P35" s="29"/>
    </row>
    <row r="36" spans="3:16" ht="20.25" customHeight="1">
      <c r="C36" s="750"/>
      <c r="D36" s="2381"/>
      <c r="E36" s="2381"/>
      <c r="F36" s="2381"/>
      <c r="G36" s="2381"/>
      <c r="H36" s="2381"/>
      <c r="I36" s="2381"/>
      <c r="J36" s="2381"/>
      <c r="K36" s="2381"/>
      <c r="L36" s="2381"/>
      <c r="M36" s="2381"/>
      <c r="N36" s="2381"/>
      <c r="O36" s="2381"/>
      <c r="P36" s="29"/>
    </row>
    <row r="37" spans="3:16" ht="13">
      <c r="C37" s="750"/>
      <c r="D37" s="1095"/>
      <c r="E37" s="1090"/>
      <c r="F37" s="1090"/>
      <c r="G37" s="1090"/>
      <c r="H37" s="59"/>
      <c r="I37" s="59"/>
      <c r="J37" s="59"/>
      <c r="K37" s="59"/>
      <c r="L37" s="59"/>
      <c r="M37" s="59"/>
      <c r="N37" s="59"/>
      <c r="O37" s="59"/>
      <c r="P37" s="29"/>
    </row>
    <row r="38" spans="3:16" ht="13">
      <c r="C38" s="750"/>
      <c r="D38" s="2383" t="s">
        <v>1330</v>
      </c>
      <c r="E38" s="2383"/>
      <c r="F38" s="2383"/>
      <c r="G38" s="2383"/>
      <c r="H38" s="2383"/>
      <c r="I38" s="2383"/>
      <c r="J38" s="2383"/>
      <c r="K38" s="2383"/>
      <c r="L38" s="2383"/>
      <c r="M38" s="2383"/>
      <c r="N38" s="2383"/>
      <c r="O38" s="2383"/>
      <c r="P38" s="29"/>
    </row>
    <row r="39" spans="3:16" ht="13">
      <c r="C39" s="750"/>
      <c r="D39" s="1093"/>
      <c r="E39" s="1090"/>
      <c r="F39" s="1090"/>
      <c r="G39" s="1090"/>
      <c r="H39" s="59"/>
      <c r="I39" s="59"/>
      <c r="J39" s="59"/>
      <c r="K39" s="59"/>
      <c r="L39" s="59"/>
      <c r="M39" s="59"/>
      <c r="N39" s="59"/>
      <c r="O39" s="59"/>
      <c r="P39" s="29"/>
    </row>
    <row r="40" spans="3:16" ht="12.75" customHeight="1">
      <c r="C40" s="750"/>
      <c r="D40" s="2384" t="s">
        <v>992</v>
      </c>
      <c r="E40" s="2384"/>
      <c r="F40" s="2384"/>
      <c r="G40" s="2384"/>
      <c r="H40" s="2384"/>
      <c r="I40" s="2384"/>
      <c r="J40" s="2384"/>
      <c r="K40" s="2384"/>
      <c r="L40" s="2384"/>
      <c r="M40" s="2384"/>
      <c r="N40" s="2384"/>
      <c r="O40" s="2384"/>
      <c r="P40" s="29"/>
    </row>
    <row r="41" spans="3:16" ht="24.75" customHeight="1">
      <c r="C41" s="750"/>
      <c r="D41" s="2384"/>
      <c r="E41" s="2384"/>
      <c r="F41" s="2384"/>
      <c r="G41" s="2384"/>
      <c r="H41" s="2384"/>
      <c r="I41" s="2384"/>
      <c r="J41" s="2384"/>
      <c r="K41" s="2384"/>
      <c r="L41" s="2384"/>
      <c r="M41" s="2384"/>
      <c r="N41" s="2384"/>
      <c r="O41" s="2384"/>
      <c r="P41" s="29"/>
    </row>
    <row r="42" spans="3:16" ht="13">
      <c r="C42" s="750"/>
      <c r="D42" s="841"/>
      <c r="E42" s="1090"/>
      <c r="F42" s="1090"/>
      <c r="G42" s="1090"/>
      <c r="H42" s="59"/>
      <c r="I42" s="59"/>
      <c r="J42" s="59"/>
      <c r="K42" s="59"/>
      <c r="L42" s="59"/>
      <c r="M42" s="59"/>
      <c r="N42" s="59"/>
      <c r="O42" s="59"/>
      <c r="P42" s="29"/>
    </row>
    <row r="43" spans="3:16" ht="12.75" customHeight="1">
      <c r="C43" s="750"/>
      <c r="D43" s="2381" t="s">
        <v>1331</v>
      </c>
      <c r="E43" s="2381"/>
      <c r="F43" s="2381"/>
      <c r="G43" s="2381"/>
      <c r="H43" s="2381"/>
      <c r="I43" s="2381"/>
      <c r="J43" s="2381"/>
      <c r="K43" s="2381"/>
      <c r="L43" s="2381"/>
      <c r="M43" s="2381"/>
      <c r="N43" s="2381"/>
      <c r="O43" s="2381"/>
      <c r="P43" s="29"/>
    </row>
    <row r="44" spans="3:16">
      <c r="C44" s="750"/>
      <c r="D44" s="2381"/>
      <c r="E44" s="2381"/>
      <c r="F44" s="2381"/>
      <c r="G44" s="2381"/>
      <c r="H44" s="2381"/>
      <c r="I44" s="2381"/>
      <c r="J44" s="2381"/>
      <c r="K44" s="2381"/>
      <c r="L44" s="2381"/>
      <c r="M44" s="2381"/>
      <c r="N44" s="2381"/>
      <c r="O44" s="2381"/>
      <c r="P44" s="29"/>
    </row>
    <row r="45" spans="3:16">
      <c r="C45" s="750"/>
      <c r="D45" s="2381"/>
      <c r="E45" s="2381"/>
      <c r="F45" s="2381"/>
      <c r="G45" s="2381"/>
      <c r="H45" s="2381"/>
      <c r="I45" s="2381"/>
      <c r="J45" s="2381"/>
      <c r="K45" s="2381"/>
      <c r="L45" s="2381"/>
      <c r="M45" s="2381"/>
      <c r="N45" s="2381"/>
      <c r="O45" s="2381"/>
      <c r="P45" s="29"/>
    </row>
    <row r="46" spans="3:16" ht="42.75" customHeight="1">
      <c r="C46" s="750"/>
      <c r="D46" s="2381"/>
      <c r="E46" s="2381"/>
      <c r="F46" s="2381"/>
      <c r="G46" s="2381"/>
      <c r="H46" s="2381"/>
      <c r="I46" s="2381"/>
      <c r="J46" s="2381"/>
      <c r="K46" s="2381"/>
      <c r="L46" s="2381"/>
      <c r="M46" s="2381"/>
      <c r="N46" s="2381"/>
      <c r="O46" s="2381"/>
      <c r="P46" s="29"/>
    </row>
    <row r="47" spans="3:16" ht="13">
      <c r="C47" s="750"/>
      <c r="D47" s="1094"/>
      <c r="E47" s="1090"/>
      <c r="F47" s="1090"/>
      <c r="G47" s="1090"/>
      <c r="H47" s="59"/>
      <c r="I47" s="59"/>
      <c r="J47" s="59"/>
      <c r="K47" s="59"/>
      <c r="L47" s="59"/>
      <c r="M47" s="59"/>
      <c r="N47" s="59"/>
      <c r="O47" s="59"/>
      <c r="P47" s="29"/>
    </row>
    <row r="48" spans="3:16" ht="12.75" customHeight="1">
      <c r="C48" s="750"/>
      <c r="D48" s="2381" t="s">
        <v>1332</v>
      </c>
      <c r="E48" s="2381"/>
      <c r="F48" s="2381"/>
      <c r="G48" s="2381"/>
      <c r="H48" s="2381"/>
      <c r="I48" s="2381"/>
      <c r="J48" s="2381"/>
      <c r="K48" s="2381"/>
      <c r="L48" s="2381"/>
      <c r="M48" s="2381"/>
      <c r="N48" s="2381"/>
      <c r="O48" s="2381"/>
      <c r="P48" s="29"/>
    </row>
    <row r="49" spans="3:16">
      <c r="C49" s="750"/>
      <c r="D49" s="2381"/>
      <c r="E49" s="2381"/>
      <c r="F49" s="2381"/>
      <c r="G49" s="2381"/>
      <c r="H49" s="2381"/>
      <c r="I49" s="2381"/>
      <c r="J49" s="2381"/>
      <c r="K49" s="2381"/>
      <c r="L49" s="2381"/>
      <c r="M49" s="2381"/>
      <c r="N49" s="2381"/>
      <c r="O49" s="2381"/>
      <c r="P49" s="29"/>
    </row>
    <row r="50" spans="3:16" ht="13">
      <c r="C50" s="750"/>
      <c r="D50" s="1089"/>
      <c r="E50" s="1089"/>
      <c r="F50" s="1089"/>
      <c r="G50" s="1089"/>
      <c r="H50" s="59"/>
      <c r="I50" s="59"/>
      <c r="J50" s="59"/>
      <c r="K50" s="59"/>
      <c r="L50" s="59"/>
      <c r="M50" s="59"/>
      <c r="N50" s="59"/>
      <c r="O50" s="59"/>
      <c r="P50" s="29"/>
    </row>
    <row r="51" spans="3:16" ht="13">
      <c r="C51" s="750"/>
      <c r="D51" s="2368" t="s">
        <v>993</v>
      </c>
      <c r="E51" s="2368"/>
      <c r="F51" s="2368"/>
      <c r="G51" s="2368"/>
      <c r="H51" s="2368"/>
      <c r="I51" s="2368"/>
      <c r="J51" s="2368"/>
      <c r="K51" s="2368"/>
      <c r="L51" s="2368"/>
      <c r="M51" s="2368"/>
      <c r="N51" s="2368"/>
      <c r="O51" s="2368"/>
      <c r="P51" s="29"/>
    </row>
    <row r="52" spans="3:16" ht="13">
      <c r="C52" s="750"/>
      <c r="D52" s="1096"/>
      <c r="E52" s="1090"/>
      <c r="F52" s="1090"/>
      <c r="G52" s="1090"/>
      <c r="H52" s="59"/>
      <c r="I52" s="59"/>
      <c r="J52" s="59"/>
      <c r="K52" s="59"/>
      <c r="L52" s="59"/>
      <c r="M52" s="59"/>
      <c r="N52" s="59"/>
      <c r="O52" s="59"/>
      <c r="P52" s="29"/>
    </row>
    <row r="53" spans="3:16" ht="12.75" customHeight="1">
      <c r="C53" s="750"/>
      <c r="D53" s="2385" t="s">
        <v>994</v>
      </c>
      <c r="E53" s="2385"/>
      <c r="F53" s="2385"/>
      <c r="G53" s="2385"/>
      <c r="H53" s="2385"/>
      <c r="I53" s="2385"/>
      <c r="J53" s="2385"/>
      <c r="K53" s="2385"/>
      <c r="L53" s="2385"/>
      <c r="M53" s="2385"/>
      <c r="N53" s="2385"/>
      <c r="O53" s="2385"/>
      <c r="P53" s="29"/>
    </row>
    <row r="54" spans="3:16">
      <c r="C54" s="750"/>
      <c r="D54" s="2385"/>
      <c r="E54" s="2385"/>
      <c r="F54" s="2385"/>
      <c r="G54" s="2385"/>
      <c r="H54" s="2385"/>
      <c r="I54" s="2385"/>
      <c r="J54" s="2385"/>
      <c r="K54" s="2385"/>
      <c r="L54" s="2385"/>
      <c r="M54" s="2385"/>
      <c r="N54" s="2385"/>
      <c r="O54" s="2385"/>
      <c r="P54" s="29"/>
    </row>
    <row r="55" spans="3:16" ht="23.25" customHeight="1">
      <c r="C55" s="750"/>
      <c r="D55" s="2385"/>
      <c r="E55" s="2385"/>
      <c r="F55" s="2385"/>
      <c r="G55" s="2385"/>
      <c r="H55" s="2385"/>
      <c r="I55" s="2385"/>
      <c r="J55" s="2385"/>
      <c r="K55" s="2385"/>
      <c r="L55" s="2385"/>
      <c r="M55" s="2385"/>
      <c r="N55" s="2385"/>
      <c r="O55" s="2385"/>
      <c r="P55" s="29"/>
    </row>
    <row r="56" spans="3:16" ht="13">
      <c r="C56" s="750"/>
      <c r="D56" s="988"/>
      <c r="E56" s="988"/>
      <c r="F56" s="988"/>
      <c r="G56" s="988"/>
      <c r="H56" s="59"/>
      <c r="I56" s="59"/>
      <c r="J56" s="59"/>
      <c r="K56" s="59"/>
      <c r="L56" s="59"/>
      <c r="M56" s="59"/>
      <c r="N56" s="59"/>
      <c r="O56" s="59"/>
      <c r="P56" s="29"/>
    </row>
    <row r="57" spans="3:16">
      <c r="C57" s="750"/>
      <c r="D57" s="2368" t="s">
        <v>995</v>
      </c>
      <c r="E57" s="2368"/>
      <c r="F57" s="2368"/>
      <c r="G57" s="2368"/>
      <c r="H57" s="2368"/>
      <c r="I57" s="2368"/>
      <c r="J57" s="2368"/>
      <c r="K57" s="2368"/>
      <c r="L57" s="2368"/>
      <c r="M57" s="2368"/>
      <c r="N57" s="2368"/>
      <c r="O57" s="2368"/>
      <c r="P57" s="29"/>
    </row>
    <row r="58" spans="3:16">
      <c r="C58" s="750"/>
      <c r="D58" s="2368"/>
      <c r="E58" s="2368"/>
      <c r="F58" s="2368"/>
      <c r="G58" s="2368"/>
      <c r="H58" s="2368"/>
      <c r="I58" s="2368"/>
      <c r="J58" s="2368"/>
      <c r="K58" s="2368"/>
      <c r="L58" s="2368"/>
      <c r="M58" s="2368"/>
      <c r="N58" s="2368"/>
      <c r="O58" s="2368"/>
      <c r="P58" s="29"/>
    </row>
    <row r="59" spans="3:16" ht="12.75" customHeight="1">
      <c r="C59" s="750"/>
      <c r="D59" s="2367" t="s">
        <v>1333</v>
      </c>
      <c r="E59" s="2367"/>
      <c r="F59" s="2367"/>
      <c r="G59" s="2367"/>
      <c r="H59" s="2367"/>
      <c r="I59" s="2367"/>
      <c r="J59" s="2367"/>
      <c r="K59" s="2367"/>
      <c r="L59" s="2367"/>
      <c r="M59" s="2367"/>
      <c r="N59" s="2367"/>
      <c r="O59" s="2367"/>
      <c r="P59" s="29"/>
    </row>
    <row r="60" spans="3:16" ht="25.5" customHeight="1">
      <c r="C60" s="750"/>
      <c r="D60" s="2367"/>
      <c r="E60" s="2367"/>
      <c r="F60" s="2367"/>
      <c r="G60" s="2367"/>
      <c r="H60" s="2367"/>
      <c r="I60" s="2367"/>
      <c r="J60" s="2367"/>
      <c r="K60" s="2367"/>
      <c r="L60" s="2367"/>
      <c r="M60" s="2367"/>
      <c r="N60" s="2367"/>
      <c r="O60" s="2367"/>
      <c r="P60" s="29"/>
    </row>
    <row r="61" spans="3:16" ht="13">
      <c r="C61" s="750"/>
      <c r="D61" s="2378" t="s">
        <v>996</v>
      </c>
      <c r="E61" s="2378"/>
      <c r="F61" s="2378"/>
      <c r="G61" s="2378"/>
      <c r="H61" s="2378"/>
      <c r="I61" s="2378"/>
      <c r="J61" s="2378"/>
      <c r="K61" s="2378"/>
      <c r="L61" s="2378"/>
      <c r="M61" s="2378"/>
      <c r="N61" s="2378"/>
      <c r="O61" s="2378"/>
      <c r="P61" s="29"/>
    </row>
    <row r="62" spans="3:16" ht="13">
      <c r="C62" s="750"/>
      <c r="D62" s="2379" t="s">
        <v>997</v>
      </c>
      <c r="E62" s="2379"/>
      <c r="F62" s="2379"/>
      <c r="G62" s="2379"/>
      <c r="H62" s="2379"/>
      <c r="I62" s="2379"/>
      <c r="J62" s="2379"/>
      <c r="K62" s="2379"/>
      <c r="L62" s="2379"/>
      <c r="M62" s="2379"/>
      <c r="N62" s="2379"/>
      <c r="O62" s="2379"/>
      <c r="P62" s="29"/>
    </row>
    <row r="63" spans="3:16" ht="27.75" customHeight="1">
      <c r="C63" s="750"/>
      <c r="D63" s="2367" t="s">
        <v>1334</v>
      </c>
      <c r="E63" s="2367"/>
      <c r="F63" s="2367"/>
      <c r="G63" s="2367"/>
      <c r="H63" s="2367"/>
      <c r="I63" s="2367"/>
      <c r="J63" s="2367"/>
      <c r="K63" s="2367"/>
      <c r="L63" s="2367"/>
      <c r="M63" s="2367"/>
      <c r="N63" s="2367"/>
      <c r="O63" s="2367"/>
      <c r="P63" s="29"/>
    </row>
    <row r="64" spans="3:16">
      <c r="C64" s="750"/>
      <c r="D64" s="2367"/>
      <c r="E64" s="2367"/>
      <c r="F64" s="2367"/>
      <c r="G64" s="2367"/>
      <c r="H64" s="2367"/>
      <c r="I64" s="2367"/>
      <c r="J64" s="2367"/>
      <c r="K64" s="2367"/>
      <c r="L64" s="2367"/>
      <c r="M64" s="2367"/>
      <c r="N64" s="2367"/>
      <c r="O64" s="2367"/>
      <c r="P64" s="29"/>
    </row>
    <row r="65" spans="3:16" ht="12.75" customHeight="1">
      <c r="C65" s="750"/>
      <c r="D65" s="2380" t="s">
        <v>998</v>
      </c>
      <c r="E65" s="2380"/>
      <c r="F65" s="2380"/>
      <c r="G65" s="2380"/>
      <c r="H65" s="2380"/>
      <c r="I65" s="2380"/>
      <c r="J65" s="2380"/>
      <c r="K65" s="2380"/>
      <c r="L65" s="2380"/>
      <c r="M65" s="2380"/>
      <c r="N65" s="2380"/>
      <c r="O65" s="2380"/>
      <c r="P65" s="29"/>
    </row>
    <row r="66" spans="3:16" ht="24" customHeight="1">
      <c r="C66" s="750"/>
      <c r="D66" s="2380"/>
      <c r="E66" s="2380"/>
      <c r="F66" s="2380"/>
      <c r="G66" s="2380"/>
      <c r="H66" s="2380"/>
      <c r="I66" s="2380"/>
      <c r="J66" s="2380"/>
      <c r="K66" s="2380"/>
      <c r="L66" s="2380"/>
      <c r="M66" s="2380"/>
      <c r="N66" s="2380"/>
      <c r="O66" s="2380"/>
      <c r="P66" s="29"/>
    </row>
    <row r="67" spans="3:16" ht="13">
      <c r="C67" s="750"/>
      <c r="D67" s="1097"/>
      <c r="E67" s="1097"/>
      <c r="F67" s="1097"/>
      <c r="G67" s="1097"/>
      <c r="H67" s="59"/>
      <c r="I67" s="59"/>
      <c r="J67" s="59"/>
      <c r="K67" s="59"/>
      <c r="L67" s="59"/>
      <c r="M67" s="59"/>
      <c r="N67" s="59"/>
      <c r="O67" s="59"/>
      <c r="P67" s="29"/>
    </row>
    <row r="68" spans="3:16" ht="16.5" customHeight="1">
      <c r="C68" s="750"/>
      <c r="D68" s="2367" t="s">
        <v>1335</v>
      </c>
      <c r="E68" s="2367"/>
      <c r="F68" s="2367"/>
      <c r="G68" s="2367"/>
      <c r="H68" s="2367"/>
      <c r="I68" s="2367"/>
      <c r="J68" s="2367"/>
      <c r="K68" s="2367"/>
      <c r="L68" s="2367"/>
      <c r="M68" s="2367"/>
      <c r="N68" s="2367"/>
      <c r="O68" s="2367"/>
      <c r="P68" s="29"/>
    </row>
    <row r="69" spans="3:16" ht="20.25" customHeight="1">
      <c r="C69" s="750"/>
      <c r="D69" s="2367"/>
      <c r="E69" s="2367"/>
      <c r="F69" s="2367"/>
      <c r="G69" s="2367"/>
      <c r="H69" s="2367"/>
      <c r="I69" s="2367"/>
      <c r="J69" s="2367"/>
      <c r="K69" s="2367"/>
      <c r="L69" s="2367"/>
      <c r="M69" s="2367"/>
      <c r="N69" s="2367"/>
      <c r="O69" s="2367"/>
      <c r="P69" s="29"/>
    </row>
    <row r="70" spans="3:16" ht="20.25" customHeight="1">
      <c r="C70" s="750"/>
      <c r="D70" s="2377" t="s">
        <v>999</v>
      </c>
      <c r="E70" s="2377"/>
      <c r="F70" s="2377"/>
      <c r="G70" s="2377"/>
      <c r="H70" s="2377"/>
      <c r="I70" s="2377"/>
      <c r="J70" s="2377"/>
      <c r="K70" s="2377"/>
      <c r="L70" s="2377"/>
      <c r="M70" s="2377"/>
      <c r="N70" s="2377"/>
      <c r="O70" s="2377"/>
      <c r="P70" s="29"/>
    </row>
    <row r="71" spans="3:16">
      <c r="C71" s="750"/>
      <c r="D71" s="2377"/>
      <c r="E71" s="2377"/>
      <c r="F71" s="2377"/>
      <c r="G71" s="2377"/>
      <c r="H71" s="2377"/>
      <c r="I71" s="2377"/>
      <c r="J71" s="2377"/>
      <c r="K71" s="2377"/>
      <c r="L71" s="2377"/>
      <c r="M71" s="2377"/>
      <c r="N71" s="2377"/>
      <c r="O71" s="2377"/>
      <c r="P71" s="29"/>
    </row>
    <row r="72" spans="3:16">
      <c r="C72" s="750"/>
      <c r="D72" s="2377"/>
      <c r="E72" s="2377"/>
      <c r="F72" s="2377"/>
      <c r="G72" s="2377"/>
      <c r="H72" s="2377"/>
      <c r="I72" s="2377"/>
      <c r="J72" s="2377"/>
      <c r="K72" s="2377"/>
      <c r="L72" s="2377"/>
      <c r="M72" s="2377"/>
      <c r="N72" s="2377"/>
      <c r="O72" s="2377"/>
      <c r="P72" s="29"/>
    </row>
    <row r="73" spans="3:16" ht="13">
      <c r="C73" s="750"/>
      <c r="D73" s="1090"/>
      <c r="E73" s="1090"/>
      <c r="F73" s="1090"/>
      <c r="G73" s="1090"/>
      <c r="H73" s="59"/>
      <c r="I73" s="59"/>
      <c r="J73" s="59"/>
      <c r="K73" s="59"/>
      <c r="L73" s="59"/>
      <c r="M73" s="59"/>
      <c r="N73" s="59"/>
      <c r="O73" s="59"/>
      <c r="P73" s="29"/>
    </row>
    <row r="74" spans="3:16" ht="51" customHeight="1">
      <c r="C74" s="750"/>
      <c r="D74" s="2369" t="s">
        <v>1000</v>
      </c>
      <c r="E74" s="2369"/>
      <c r="F74" s="2369"/>
      <c r="G74" s="2369"/>
      <c r="H74" s="2369" t="s">
        <v>1001</v>
      </c>
      <c r="I74" s="2369"/>
      <c r="J74" s="2369"/>
      <c r="K74" s="2369"/>
      <c r="L74" s="2369" t="s">
        <v>1002</v>
      </c>
      <c r="M74" s="2369"/>
      <c r="N74" s="2369"/>
      <c r="O74" s="2369"/>
      <c r="P74" s="29"/>
    </row>
    <row r="75" spans="3:16" ht="12.75" customHeight="1">
      <c r="C75" s="750"/>
      <c r="D75" s="2370" t="s">
        <v>1336</v>
      </c>
      <c r="E75" s="2370"/>
      <c r="F75" s="2370"/>
      <c r="G75" s="2370"/>
      <c r="H75" s="2370" t="s">
        <v>1003</v>
      </c>
      <c r="I75" s="2370"/>
      <c r="J75" s="2370"/>
      <c r="K75" s="2370"/>
      <c r="L75" s="2370" t="s">
        <v>1004</v>
      </c>
      <c r="M75" s="2370"/>
      <c r="N75" s="2370"/>
      <c r="O75" s="2370"/>
      <c r="P75" s="29"/>
    </row>
    <row r="76" spans="3:16" ht="61.5" customHeight="1">
      <c r="C76" s="750"/>
      <c r="D76" s="2370"/>
      <c r="E76" s="2370"/>
      <c r="F76" s="2370"/>
      <c r="G76" s="2370"/>
      <c r="H76" s="2370"/>
      <c r="I76" s="2370"/>
      <c r="J76" s="2370"/>
      <c r="K76" s="2370"/>
      <c r="L76" s="2370"/>
      <c r="M76" s="2370"/>
      <c r="N76" s="2370"/>
      <c r="O76" s="2370"/>
      <c r="P76" s="29"/>
    </row>
    <row r="77" spans="3:16" ht="223.5" customHeight="1">
      <c r="C77" s="750"/>
      <c r="D77" s="2370"/>
      <c r="E77" s="2370"/>
      <c r="F77" s="2370"/>
      <c r="G77" s="2370"/>
      <c r="H77" s="2370"/>
      <c r="I77" s="2370"/>
      <c r="J77" s="2370"/>
      <c r="K77" s="2370"/>
      <c r="L77" s="2370"/>
      <c r="M77" s="2370"/>
      <c r="N77" s="2370"/>
      <c r="O77" s="2370"/>
      <c r="P77" s="29"/>
    </row>
    <row r="78" spans="3:16" ht="13">
      <c r="C78" s="750"/>
      <c r="D78" s="1092"/>
      <c r="E78" s="1090"/>
      <c r="F78" s="1090"/>
      <c r="G78" s="1090"/>
      <c r="H78" s="59"/>
      <c r="I78" s="59"/>
      <c r="J78" s="59"/>
      <c r="K78" s="59"/>
      <c r="L78" s="59"/>
      <c r="M78" s="59"/>
      <c r="N78" s="59"/>
      <c r="O78" s="59"/>
      <c r="P78" s="29"/>
    </row>
    <row r="79" spans="3:16" ht="12.75" customHeight="1">
      <c r="C79" s="750"/>
      <c r="D79" s="2367" t="s">
        <v>1337</v>
      </c>
      <c r="E79" s="2367"/>
      <c r="F79" s="2367"/>
      <c r="G79" s="2367"/>
      <c r="H79" s="2367"/>
      <c r="I79" s="2367"/>
      <c r="J79" s="2367"/>
      <c r="K79" s="2367"/>
      <c r="L79" s="2367"/>
      <c r="M79" s="2367"/>
      <c r="N79" s="2367"/>
      <c r="O79" s="2367"/>
      <c r="P79" s="29"/>
    </row>
    <row r="80" spans="3:16">
      <c r="C80" s="750"/>
      <c r="D80" s="2367"/>
      <c r="E80" s="2367"/>
      <c r="F80" s="2367"/>
      <c r="G80" s="2367"/>
      <c r="H80" s="2367"/>
      <c r="I80" s="2367"/>
      <c r="J80" s="2367"/>
      <c r="K80" s="2367"/>
      <c r="L80" s="2367"/>
      <c r="M80" s="2367"/>
      <c r="N80" s="2367"/>
      <c r="O80" s="2367"/>
      <c r="P80" s="29"/>
    </row>
    <row r="81" spans="3:16" ht="28.5" customHeight="1">
      <c r="C81" s="750"/>
      <c r="D81" s="2367"/>
      <c r="E81" s="2367"/>
      <c r="F81" s="2367"/>
      <c r="G81" s="2367"/>
      <c r="H81" s="2367"/>
      <c r="I81" s="2367"/>
      <c r="J81" s="2367"/>
      <c r="K81" s="2367"/>
      <c r="L81" s="2367"/>
      <c r="M81" s="2367"/>
      <c r="N81" s="2367"/>
      <c r="O81" s="2367"/>
      <c r="P81" s="29"/>
    </row>
    <row r="82" spans="3:16" ht="13">
      <c r="C82" s="750"/>
      <c r="D82" s="1091"/>
      <c r="E82" s="1091"/>
      <c r="F82" s="1091"/>
      <c r="G82" s="1091"/>
      <c r="H82" s="59"/>
      <c r="I82" s="59"/>
      <c r="J82" s="59"/>
      <c r="K82" s="59"/>
      <c r="L82" s="59"/>
      <c r="M82" s="59"/>
      <c r="N82" s="59"/>
      <c r="O82" s="59"/>
      <c r="P82" s="29"/>
    </row>
    <row r="83" spans="3:16" ht="12.75" customHeight="1">
      <c r="C83" s="750"/>
      <c r="D83" s="2381" t="s">
        <v>1005</v>
      </c>
      <c r="E83" s="2381"/>
      <c r="F83" s="2381"/>
      <c r="G83" s="2381"/>
      <c r="H83" s="2381"/>
      <c r="I83" s="2381"/>
      <c r="J83" s="2381"/>
      <c r="K83" s="2381"/>
      <c r="L83" s="2381"/>
      <c r="M83" s="2381"/>
      <c r="N83" s="2381"/>
      <c r="O83" s="2381"/>
      <c r="P83" s="29"/>
    </row>
    <row r="84" spans="3:16">
      <c r="C84" s="750"/>
      <c r="D84" s="2381"/>
      <c r="E84" s="2381"/>
      <c r="F84" s="2381"/>
      <c r="G84" s="2381"/>
      <c r="H84" s="2381"/>
      <c r="I84" s="2381"/>
      <c r="J84" s="2381"/>
      <c r="K84" s="2381"/>
      <c r="L84" s="2381"/>
      <c r="M84" s="2381"/>
      <c r="N84" s="2381"/>
      <c r="O84" s="2381"/>
      <c r="P84" s="29"/>
    </row>
    <row r="85" spans="3:16" ht="18.75" customHeight="1">
      <c r="C85" s="750"/>
      <c r="D85" s="2381"/>
      <c r="E85" s="2381"/>
      <c r="F85" s="2381"/>
      <c r="G85" s="2381"/>
      <c r="H85" s="2381"/>
      <c r="I85" s="2381"/>
      <c r="J85" s="2381"/>
      <c r="K85" s="2381"/>
      <c r="L85" s="2381"/>
      <c r="M85" s="2381"/>
      <c r="N85" s="2381"/>
      <c r="O85" s="2381"/>
      <c r="P85" s="29"/>
    </row>
    <row r="86" spans="3:16" ht="13">
      <c r="C86" s="750"/>
      <c r="D86" s="1089"/>
      <c r="E86" s="1089"/>
      <c r="F86" s="1089"/>
      <c r="G86" s="1089"/>
      <c r="H86" s="59"/>
      <c r="I86" s="59"/>
      <c r="J86" s="59"/>
      <c r="K86" s="59"/>
      <c r="L86" s="59"/>
      <c r="M86" s="59"/>
      <c r="N86" s="59"/>
      <c r="O86" s="59"/>
      <c r="P86" s="29"/>
    </row>
    <row r="87" spans="3:16" ht="12.75" customHeight="1">
      <c r="C87" s="750"/>
      <c r="D87" s="2381" t="s">
        <v>1006</v>
      </c>
      <c r="E87" s="2381"/>
      <c r="F87" s="2381"/>
      <c r="G87" s="2381"/>
      <c r="H87" s="2381"/>
      <c r="I87" s="2381"/>
      <c r="J87" s="2381"/>
      <c r="K87" s="2381"/>
      <c r="L87" s="2381"/>
      <c r="M87" s="2381"/>
      <c r="N87" s="2381"/>
      <c r="O87" s="2381"/>
      <c r="P87" s="29"/>
    </row>
    <row r="88" spans="3:16">
      <c r="C88" s="750"/>
      <c r="D88" s="2381"/>
      <c r="E88" s="2381"/>
      <c r="F88" s="2381"/>
      <c r="G88" s="2381"/>
      <c r="H88" s="2381"/>
      <c r="I88" s="2381"/>
      <c r="J88" s="2381"/>
      <c r="K88" s="2381"/>
      <c r="L88" s="2381"/>
      <c r="M88" s="2381"/>
      <c r="N88" s="2381"/>
      <c r="O88" s="2381"/>
      <c r="P88" s="29"/>
    </row>
    <row r="89" spans="3:16">
      <c r="C89" s="750"/>
      <c r="D89" s="2381"/>
      <c r="E89" s="2381"/>
      <c r="F89" s="2381"/>
      <c r="G89" s="2381"/>
      <c r="H89" s="2381"/>
      <c r="I89" s="2381"/>
      <c r="J89" s="2381"/>
      <c r="K89" s="2381"/>
      <c r="L89" s="2381"/>
      <c r="M89" s="2381"/>
      <c r="N89" s="2381"/>
      <c r="O89" s="2381"/>
      <c r="P89" s="29"/>
    </row>
    <row r="90" spans="3:16">
      <c r="C90" s="750"/>
      <c r="D90" s="2381"/>
      <c r="E90" s="2381"/>
      <c r="F90" s="2381"/>
      <c r="G90" s="2381"/>
      <c r="H90" s="2381"/>
      <c r="I90" s="2381"/>
      <c r="J90" s="2381"/>
      <c r="K90" s="2381"/>
      <c r="L90" s="2381"/>
      <c r="M90" s="2381"/>
      <c r="N90" s="2381"/>
      <c r="O90" s="2381"/>
      <c r="P90" s="29"/>
    </row>
    <row r="91" spans="3:16" ht="13">
      <c r="C91" s="750"/>
      <c r="D91" s="1098"/>
      <c r="E91" s="1090"/>
      <c r="F91" s="1090"/>
      <c r="G91" s="1090"/>
      <c r="H91" s="59"/>
      <c r="I91" s="59"/>
      <c r="J91" s="59"/>
      <c r="K91" s="59"/>
      <c r="L91" s="59"/>
      <c r="M91" s="59"/>
      <c r="N91" s="59"/>
      <c r="O91" s="59"/>
      <c r="P91" s="29"/>
    </row>
    <row r="92" spans="3:16" ht="13">
      <c r="C92" s="750"/>
      <c r="D92" s="2382" t="s">
        <v>1007</v>
      </c>
      <c r="E92" s="2382"/>
      <c r="F92" s="2382"/>
      <c r="G92" s="2382"/>
      <c r="H92" s="2382"/>
      <c r="I92" s="2382"/>
      <c r="J92" s="2382"/>
      <c r="K92" s="2382"/>
      <c r="L92" s="2382"/>
      <c r="M92" s="2382"/>
      <c r="N92" s="2382"/>
      <c r="O92" s="2382"/>
      <c r="P92" s="29"/>
    </row>
    <row r="93" spans="3:16" ht="13">
      <c r="C93" s="750"/>
      <c r="D93" s="1094"/>
      <c r="E93" s="1090"/>
      <c r="F93" s="1090"/>
      <c r="G93" s="1090"/>
      <c r="H93" s="59"/>
      <c r="I93" s="59"/>
      <c r="J93" s="59"/>
      <c r="K93" s="59"/>
      <c r="L93" s="59"/>
      <c r="M93" s="59"/>
      <c r="N93" s="59"/>
      <c r="O93" s="59"/>
      <c r="P93" s="29"/>
    </row>
    <row r="94" spans="3:16" ht="42.75" customHeight="1">
      <c r="C94" s="750"/>
      <c r="D94" s="2376" t="s">
        <v>1008</v>
      </c>
      <c r="E94" s="2376"/>
      <c r="F94" s="2376"/>
      <c r="G94" s="2373" t="s">
        <v>1009</v>
      </c>
      <c r="H94" s="2374"/>
      <c r="I94" s="2375"/>
      <c r="J94" s="2376" t="s">
        <v>1010</v>
      </c>
      <c r="K94" s="2376"/>
      <c r="L94" s="2376"/>
      <c r="M94" s="2376" t="s">
        <v>1011</v>
      </c>
      <c r="N94" s="2376"/>
      <c r="O94" s="2376"/>
      <c r="P94" s="29"/>
    </row>
    <row r="95" spans="3:16" ht="30.75" customHeight="1">
      <c r="C95" s="750"/>
      <c r="D95" s="2371"/>
      <c r="E95" s="2371"/>
      <c r="F95" s="2371"/>
      <c r="G95" s="2371"/>
      <c r="H95" s="2371"/>
      <c r="I95" s="2371"/>
      <c r="J95" s="2371"/>
      <c r="K95" s="2371"/>
      <c r="L95" s="2371"/>
      <c r="M95" s="2371"/>
      <c r="N95" s="2371"/>
      <c r="O95" s="2371"/>
      <c r="P95" s="29"/>
    </row>
    <row r="96" spans="3:16" ht="13">
      <c r="C96" s="750"/>
      <c r="D96" s="1098"/>
      <c r="E96" s="1090"/>
      <c r="F96" s="1090"/>
      <c r="G96" s="1090"/>
      <c r="H96" s="59"/>
      <c r="I96" s="59"/>
      <c r="J96" s="59"/>
      <c r="K96" s="59"/>
      <c r="L96" s="59"/>
      <c r="M96" s="59"/>
      <c r="N96" s="59"/>
      <c r="O96" s="59"/>
      <c r="P96" s="29"/>
    </row>
    <row r="97" spans="3:16" ht="17.25" customHeight="1">
      <c r="C97" s="750"/>
      <c r="D97" s="2372" t="s">
        <v>1012</v>
      </c>
      <c r="E97" s="2372"/>
      <c r="F97" s="2372"/>
      <c r="G97" s="2372"/>
      <c r="H97" s="2372"/>
      <c r="I97" s="2372"/>
      <c r="J97" s="2372"/>
      <c r="K97" s="2372"/>
      <c r="L97" s="2372"/>
      <c r="M97" s="2372"/>
      <c r="N97" s="2372"/>
      <c r="O97" s="2372"/>
      <c r="P97" s="29"/>
    </row>
    <row r="98" spans="3:16" ht="13">
      <c r="C98" s="750"/>
      <c r="D98" s="1099"/>
      <c r="E98" s="1090"/>
      <c r="F98" s="1090"/>
      <c r="G98" s="1090"/>
      <c r="H98" s="59"/>
      <c r="I98" s="59"/>
      <c r="J98" s="59"/>
      <c r="K98" s="59"/>
      <c r="L98" s="59"/>
      <c r="M98" s="59"/>
      <c r="N98" s="59"/>
      <c r="O98" s="59"/>
      <c r="P98" s="29"/>
    </row>
    <row r="99" spans="3:16" ht="12.75" customHeight="1">
      <c r="C99" s="750"/>
      <c r="D99" s="2367" t="s">
        <v>1338</v>
      </c>
      <c r="E99" s="2367"/>
      <c r="F99" s="2367"/>
      <c r="G99" s="2367"/>
      <c r="H99" s="2367"/>
      <c r="I99" s="2367"/>
      <c r="J99" s="2367"/>
      <c r="K99" s="2367"/>
      <c r="L99" s="2367"/>
      <c r="M99" s="2367"/>
      <c r="N99" s="2367"/>
      <c r="O99" s="2367"/>
      <c r="P99" s="29"/>
    </row>
    <row r="100" spans="3:16" ht="22.5" customHeight="1">
      <c r="C100" s="750"/>
      <c r="D100" s="2367"/>
      <c r="E100" s="2367"/>
      <c r="F100" s="2367"/>
      <c r="G100" s="2367"/>
      <c r="H100" s="2367"/>
      <c r="I100" s="2367"/>
      <c r="J100" s="2367"/>
      <c r="K100" s="2367"/>
      <c r="L100" s="2367"/>
      <c r="M100" s="2367"/>
      <c r="N100" s="2367"/>
      <c r="O100" s="2367"/>
      <c r="P100" s="29"/>
    </row>
    <row r="101" spans="3:16" ht="22.5" customHeight="1">
      <c r="C101" s="750"/>
      <c r="D101" s="2368" t="s">
        <v>1013</v>
      </c>
      <c r="E101" s="2368"/>
      <c r="F101" s="2368"/>
      <c r="G101" s="2368"/>
      <c r="H101" s="2368"/>
      <c r="I101" s="2368"/>
      <c r="J101" s="2368"/>
      <c r="K101" s="2368"/>
      <c r="L101" s="2368"/>
      <c r="M101" s="2368"/>
      <c r="N101" s="2368"/>
      <c r="O101" s="2368"/>
      <c r="P101" s="29"/>
    </row>
    <row r="102" spans="3:16" ht="13" thickBot="1">
      <c r="C102" s="751"/>
      <c r="D102" s="752"/>
      <c r="E102" s="752"/>
      <c r="F102" s="752"/>
      <c r="G102" s="752"/>
      <c r="H102" s="326"/>
      <c r="I102" s="326"/>
      <c r="J102" s="326"/>
      <c r="K102" s="326"/>
      <c r="L102" s="326"/>
      <c r="M102" s="326"/>
      <c r="N102" s="326"/>
      <c r="O102" s="326"/>
      <c r="P102" s="327"/>
    </row>
  </sheetData>
  <sheetProtection password="D69D" sheet="1"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1" tint="0.34998626667073579"/>
  </sheetPr>
  <dimension ref="C1:P21"/>
  <sheetViews>
    <sheetView topLeftCell="A8" zoomScaleSheetLayoutView="70" workbookViewId="0">
      <selection activeCell="C8" sqref="C8"/>
    </sheetView>
  </sheetViews>
  <sheetFormatPr baseColWidth="10" defaultColWidth="8.83203125" defaultRowHeight="12" x14ac:dyDescent="0"/>
  <cols>
    <col min="1" max="1" width="2.83203125" style="28" customWidth="1"/>
    <col min="2" max="2" width="29.6640625" style="28" customWidth="1"/>
    <col min="3" max="5" width="11.83203125" style="28" customWidth="1"/>
    <col min="6" max="15" width="8.83203125" style="28"/>
    <col min="16" max="16" width="11.1640625" style="28" customWidth="1"/>
    <col min="17" max="16384" width="8.83203125" style="28"/>
  </cols>
  <sheetData>
    <row r="1" spans="3:16" ht="13" thickBot="1"/>
    <row r="2" spans="3:16" ht="20" thickBot="1">
      <c r="C2" s="1705" t="s">
        <v>1429</v>
      </c>
      <c r="D2" s="1706"/>
      <c r="E2" s="1706"/>
      <c r="F2" s="1706"/>
      <c r="G2" s="1706"/>
      <c r="H2" s="1706"/>
      <c r="I2" s="1706"/>
      <c r="J2" s="1706"/>
      <c r="K2" s="1706"/>
      <c r="L2" s="1706"/>
      <c r="M2" s="1706"/>
      <c r="N2" s="1706"/>
      <c r="O2" s="1706"/>
      <c r="P2" s="1707"/>
    </row>
    <row r="3" spans="3:16" ht="18" thickBot="1">
      <c r="C3" s="2386" t="s">
        <v>561</v>
      </c>
      <c r="D3" s="2387"/>
      <c r="E3" s="2387"/>
      <c r="F3" s="2388"/>
      <c r="G3" s="2388"/>
      <c r="H3" s="2388"/>
      <c r="I3" s="2388"/>
      <c r="J3" s="2388"/>
      <c r="K3" s="2388"/>
      <c r="L3" s="2388"/>
      <c r="M3" s="2388"/>
      <c r="N3" s="2388"/>
      <c r="O3" s="2388"/>
      <c r="P3" s="2389"/>
    </row>
    <row r="4" spans="3:16" ht="18" thickBot="1">
      <c r="C4" s="341"/>
      <c r="D4" s="342"/>
      <c r="E4" s="342"/>
      <c r="F4" s="322"/>
      <c r="G4" s="322"/>
      <c r="H4" s="322"/>
      <c r="I4" s="322"/>
      <c r="J4" s="322"/>
      <c r="K4" s="322"/>
      <c r="L4" s="322"/>
      <c r="M4" s="322"/>
      <c r="N4" s="322"/>
      <c r="O4" s="322"/>
      <c r="P4" s="323"/>
    </row>
    <row r="5" spans="3:16" ht="13.5" customHeight="1">
      <c r="C5" s="2392" t="s">
        <v>367</v>
      </c>
      <c r="D5" s="2393"/>
      <c r="E5" s="2394" t="s">
        <v>562</v>
      </c>
      <c r="F5" s="2395"/>
      <c r="G5" s="2395"/>
      <c r="H5" s="2395"/>
      <c r="I5" s="2395"/>
      <c r="J5" s="2395"/>
      <c r="K5" s="2395"/>
      <c r="L5" s="2395"/>
      <c r="M5" s="2395"/>
      <c r="N5" s="2395"/>
      <c r="O5" s="2396"/>
      <c r="P5" s="29"/>
    </row>
    <row r="6" spans="3:16" ht="14.25" customHeight="1">
      <c r="C6" s="2392"/>
      <c r="D6" s="2393"/>
      <c r="E6" s="2397"/>
      <c r="F6" s="2398"/>
      <c r="G6" s="2398"/>
      <c r="H6" s="2398"/>
      <c r="I6" s="2398"/>
      <c r="J6" s="2398"/>
      <c r="K6" s="2398"/>
      <c r="L6" s="2398"/>
      <c r="M6" s="2398"/>
      <c r="N6" s="2398"/>
      <c r="O6" s="2399"/>
      <c r="P6" s="29"/>
    </row>
    <row r="7" spans="3:16" ht="12.75" customHeight="1" thickBot="1">
      <c r="C7" s="2392"/>
      <c r="D7" s="2393"/>
      <c r="E7" s="2400"/>
      <c r="F7" s="2401"/>
      <c r="G7" s="2401"/>
      <c r="H7" s="2401"/>
      <c r="I7" s="2401"/>
      <c r="J7" s="2401"/>
      <c r="K7" s="2401"/>
      <c r="L7" s="2401"/>
      <c r="M7" s="2401"/>
      <c r="N7" s="2401"/>
      <c r="O7" s="2402"/>
      <c r="P7" s="29"/>
    </row>
    <row r="8" spans="3:16" ht="19">
      <c r="C8" s="346"/>
      <c r="D8" s="90"/>
      <c r="E8" s="90"/>
      <c r="F8" s="2390"/>
      <c r="G8" s="2390"/>
      <c r="H8" s="2390"/>
      <c r="I8" s="2390"/>
      <c r="J8" s="2390"/>
      <c r="K8" s="2390"/>
      <c r="L8" s="2390"/>
      <c r="M8" s="2390"/>
      <c r="N8" s="2390"/>
      <c r="O8" s="2390"/>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06"/>
      <c r="F11" s="90"/>
      <c r="G11" s="90"/>
      <c r="H11" s="90"/>
      <c r="I11" s="90"/>
      <c r="J11" s="90"/>
      <c r="K11" s="90"/>
      <c r="L11" s="90"/>
      <c r="M11" s="90"/>
      <c r="N11" s="90"/>
      <c r="O11" s="90"/>
      <c r="P11" s="29"/>
    </row>
    <row r="12" spans="3:16">
      <c r="C12" s="346"/>
      <c r="D12" s="90"/>
      <c r="E12" s="1606"/>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
      <c r="C20" s="346"/>
      <c r="D20" s="90"/>
      <c r="E20" s="90"/>
      <c r="F20" s="90"/>
      <c r="G20" s="90"/>
      <c r="H20" s="90"/>
      <c r="I20" s="90"/>
      <c r="J20" s="90"/>
      <c r="K20" s="90"/>
      <c r="L20" s="90"/>
      <c r="M20" s="2391"/>
      <c r="N20" s="2391"/>
      <c r="O20" s="2391"/>
      <c r="P20" s="29"/>
    </row>
    <row r="21" spans="3:16" ht="13"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1" tint="0.34998626667073579"/>
  </sheetPr>
  <dimension ref="C1:AG76"/>
  <sheetViews>
    <sheetView topLeftCell="A16" workbookViewId="0">
      <selection activeCell="E5" sqref="E5:N5"/>
    </sheetView>
  </sheetViews>
  <sheetFormatPr baseColWidth="10" defaultColWidth="8.83203125" defaultRowHeight="12" x14ac:dyDescent="0"/>
  <cols>
    <col min="1" max="1" width="2.83203125" style="20" customWidth="1"/>
    <col min="2" max="2" width="34.33203125" style="20" customWidth="1"/>
    <col min="3" max="3" width="2.5" style="20" customWidth="1"/>
    <col min="4" max="4" width="12.5" style="20" customWidth="1"/>
    <col min="5" max="6" width="10" style="20" customWidth="1"/>
    <col min="7" max="7" width="9.1640625" style="20" customWidth="1"/>
    <col min="8" max="13" width="8.83203125" style="20"/>
    <col min="14" max="14" width="10.6640625" style="28" customWidth="1"/>
    <col min="15" max="15" width="10.5" style="28" customWidth="1"/>
    <col min="16" max="16" width="3.5" style="28" customWidth="1"/>
    <col min="17" max="17" width="2.83203125" style="20" customWidth="1"/>
    <col min="18" max="16384" width="8.83203125" style="20"/>
  </cols>
  <sheetData>
    <row r="1" spans="3:17" ht="13" thickBot="1"/>
    <row r="2" spans="3:17" ht="18.75" customHeight="1" thickBot="1">
      <c r="C2" s="662"/>
      <c r="D2" s="2424" t="s">
        <v>1429</v>
      </c>
      <c r="E2" s="2425"/>
      <c r="F2" s="2425"/>
      <c r="G2" s="2425"/>
      <c r="H2" s="2425"/>
      <c r="I2" s="2425"/>
      <c r="J2" s="2425"/>
      <c r="K2" s="2425"/>
      <c r="L2" s="2425"/>
      <c r="M2" s="2425"/>
      <c r="N2" s="2425"/>
      <c r="O2" s="2425"/>
      <c r="P2" s="1103"/>
      <c r="Q2" s="323"/>
    </row>
    <row r="3" spans="3:17" ht="16" thickBot="1">
      <c r="C3" s="324"/>
      <c r="D3" s="2426" t="s">
        <v>560</v>
      </c>
      <c r="E3" s="2427"/>
      <c r="F3" s="2427"/>
      <c r="G3" s="2427"/>
      <c r="H3" s="2427"/>
      <c r="I3" s="2427"/>
      <c r="J3" s="2427"/>
      <c r="K3" s="2427"/>
      <c r="L3" s="2427"/>
      <c r="M3" s="2427"/>
      <c r="N3" s="2427"/>
      <c r="O3" s="2427"/>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367</v>
      </c>
      <c r="E5" s="2429" t="s">
        <v>609</v>
      </c>
      <c r="F5" s="2430"/>
      <c r="G5" s="2430"/>
      <c r="H5" s="2430"/>
      <c r="I5" s="2430"/>
      <c r="J5" s="2430"/>
      <c r="K5" s="2430"/>
      <c r="L5" s="2430"/>
      <c r="M5" s="2430"/>
      <c r="N5" s="2431"/>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408" t="s">
        <v>190</v>
      </c>
      <c r="E7" s="2428"/>
      <c r="F7" s="2432" t="str">
        <f>IF(ISBLANK('1. Classification &amp; Budget'!H9),"",'1. Classification &amp; Budget'!H9)</f>
        <v>Skills Implementation Center</v>
      </c>
      <c r="G7" s="2433"/>
      <c r="H7" s="2434"/>
      <c r="I7" s="2408" t="s">
        <v>384</v>
      </c>
      <c r="J7" s="2409"/>
      <c r="K7" s="2409"/>
      <c r="L7" s="1109" t="str">
        <f>IF(ISBLANK(GrantChoice),"",GrantChoice)</f>
        <v>PP</v>
      </c>
      <c r="M7" s="1110" t="str">
        <f>IF(ISBLANK('1. Classification &amp; Budget'!R7),"",'1. Classification &amp; Budget'!R7)</f>
        <v/>
      </c>
      <c r="N7" s="1111">
        <f>IF(ISBLANK('1. Classification &amp; Budget'!S7),"",'1. Classification &amp; Budget'!S7)</f>
        <v>527</v>
      </c>
      <c r="O7" s="1112" t="str">
        <f>IF(ISBLANK('1. Classification &amp; Budget'!T7),"",'1. Classification &amp; Budget'!T7)</f>
        <v/>
      </c>
      <c r="P7" s="1113"/>
      <c r="Q7" s="29"/>
    </row>
    <row r="8" spans="3:17" ht="30" customHeight="1" thickBot="1">
      <c r="C8" s="324"/>
      <c r="D8" s="2408" t="s">
        <v>545</v>
      </c>
      <c r="E8" s="2428"/>
      <c r="F8" s="1114" t="str">
        <f>IF(ISBLANK('1. Classification &amp; Budget'!I23),"",'1. Classification &amp; Budget'!I23)</f>
        <v>Anel</v>
      </c>
      <c r="G8" s="2433" t="str">
        <f>IF(ISBLANK('1. Classification &amp; Budget'!F23),"",'1. Classification &amp; Budget'!F23)</f>
        <v>Guel</v>
      </c>
      <c r="H8" s="2434"/>
      <c r="I8" s="2408" t="s">
        <v>826</v>
      </c>
      <c r="J8" s="2409"/>
      <c r="K8" s="2409"/>
      <c r="L8" s="2435" t="str">
        <f>IF(ISBLANK('1. Classification &amp; Budget'!H5),"",'1. Classification &amp; Budget'!H5)</f>
        <v>Peru</v>
      </c>
      <c r="M8" s="2436"/>
      <c r="N8" s="2436"/>
      <c r="O8" s="2437"/>
      <c r="P8" s="1115"/>
      <c r="Q8" s="29"/>
    </row>
    <row r="9" spans="3:17" ht="48" customHeight="1" thickBot="1">
      <c r="C9" s="324"/>
      <c r="D9" s="2408" t="s">
        <v>834</v>
      </c>
      <c r="E9" s="2409"/>
      <c r="F9" s="2404" t="str">
        <f>IF(ISBLANK('1. Classification &amp; Budget'!H14),"YOU MUST ENTER A COMMUNITY GROUP NAME ON THE PROJECT CLASSIFICATION SCREEN",'1. Classification &amp; Budget'!H14)</f>
        <v>CETPRO "Sagrado Corazón de Jesús"</v>
      </c>
      <c r="G9" s="2405"/>
      <c r="H9" s="2406"/>
      <c r="I9" s="2408" t="s">
        <v>833</v>
      </c>
      <c r="J9" s="2409"/>
      <c r="K9" s="2409"/>
      <c r="L9" s="2413" t="str">
        <f>IF(ISBLANK('1. Classification &amp; Budget'!H15),"",'1. Classification &amp; Budget'!H15)</f>
        <v>Vilma Nélida Atanacio Palma</v>
      </c>
      <c r="M9" s="2414"/>
      <c r="N9" s="2414"/>
      <c r="O9" s="2415"/>
      <c r="P9" s="1116"/>
      <c r="Q9" s="29"/>
    </row>
    <row r="10" spans="3:17" ht="17.25" customHeight="1" thickBot="1">
      <c r="C10" s="324"/>
      <c r="D10" s="2408" t="s">
        <v>835</v>
      </c>
      <c r="E10" s="2409"/>
      <c r="F10" s="2417" t="str">
        <f>IF(ISBLANK(GrantChoice),"",IF(GrantChoice="PP","Peace Corps Parntership",IF(GrantChoice="SP","SPA",IF(GrantChoice="VA","VAST",IF(GrantChoice="EC","ECPA","")))))</f>
        <v>Peace Corps Parntership</v>
      </c>
      <c r="G10" s="2418"/>
      <c r="H10" s="2418"/>
      <c r="I10" s="2418"/>
      <c r="J10" s="2418"/>
      <c r="K10" s="2418"/>
      <c r="L10" s="2418"/>
      <c r="M10" s="2418"/>
      <c r="N10" s="2418"/>
      <c r="O10" s="2419"/>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16" t="s">
        <v>1348</v>
      </c>
      <c r="E12" s="2416"/>
      <c r="F12" s="2416"/>
      <c r="G12" s="2416"/>
      <c r="H12" s="2416"/>
      <c r="I12" s="2416"/>
      <c r="J12" s="2416"/>
      <c r="K12" s="2416"/>
      <c r="L12" s="2416"/>
      <c r="M12" s="2416"/>
      <c r="N12" s="2416"/>
      <c r="O12" s="2416"/>
      <c r="P12" s="401"/>
      <c r="Q12" s="29"/>
    </row>
    <row r="13" spans="3:17" ht="28.5" customHeight="1">
      <c r="C13" s="324"/>
      <c r="D13" s="2416"/>
      <c r="E13" s="2416"/>
      <c r="F13" s="2416"/>
      <c r="G13" s="2416"/>
      <c r="H13" s="2416"/>
      <c r="I13" s="2416"/>
      <c r="J13" s="2416"/>
      <c r="K13" s="2416"/>
      <c r="L13" s="2416"/>
      <c r="M13" s="2416"/>
      <c r="N13" s="2416"/>
      <c r="O13" s="2416"/>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1349</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07" t="s">
        <v>1350</v>
      </c>
      <c r="E17" s="2407"/>
      <c r="F17" s="2407"/>
      <c r="G17" s="2407"/>
      <c r="H17" s="2407"/>
      <c r="I17" s="2407"/>
      <c r="J17" s="2407"/>
      <c r="K17" s="2407"/>
      <c r="L17" s="2407"/>
      <c r="M17" s="2407"/>
      <c r="N17" s="2407"/>
      <c r="O17" s="2407"/>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403" t="s">
        <v>1351</v>
      </c>
      <c r="E19" s="2403"/>
      <c r="F19" s="2403"/>
      <c r="G19" s="2403"/>
      <c r="H19" s="2403"/>
      <c r="I19" s="2403"/>
      <c r="J19" s="2403"/>
      <c r="K19" s="2403"/>
      <c r="L19" s="2403"/>
      <c r="M19" s="2403"/>
      <c r="N19" s="2403"/>
      <c r="O19" s="2403"/>
      <c r="P19" s="1123"/>
      <c r="Q19" s="29"/>
      <c r="U19" s="880"/>
    </row>
    <row r="20" spans="3:21" ht="21" customHeight="1">
      <c r="C20" s="324"/>
      <c r="D20" s="2403"/>
      <c r="E20" s="2403"/>
      <c r="F20" s="2403"/>
      <c r="G20" s="2403"/>
      <c r="H20" s="2403"/>
      <c r="I20" s="2403"/>
      <c r="J20" s="2403"/>
      <c r="K20" s="2403"/>
      <c r="L20" s="2403"/>
      <c r="M20" s="2403"/>
      <c r="N20" s="2403"/>
      <c r="O20" s="2403"/>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403" t="s">
        <v>1489</v>
      </c>
      <c r="E22" s="2403"/>
      <c r="F22" s="2403"/>
      <c r="G22" s="2403"/>
      <c r="H22" s="2403"/>
      <c r="I22" s="2403"/>
      <c r="J22" s="2403"/>
      <c r="K22" s="2403"/>
      <c r="L22" s="2403"/>
      <c r="M22" s="2403"/>
      <c r="N22" s="2403"/>
      <c r="O22" s="2403"/>
      <c r="P22" s="1123"/>
      <c r="Q22" s="29"/>
    </row>
    <row r="23" spans="3:21" ht="15.75" customHeight="1">
      <c r="C23" s="324"/>
      <c r="D23" s="2403"/>
      <c r="E23" s="2403"/>
      <c r="F23" s="2403"/>
      <c r="G23" s="2403"/>
      <c r="H23" s="2403"/>
      <c r="I23" s="2403"/>
      <c r="J23" s="2403"/>
      <c r="K23" s="2403"/>
      <c r="L23" s="2403"/>
      <c r="M23" s="2403"/>
      <c r="N23" s="2403"/>
      <c r="O23" s="2403"/>
      <c r="P23" s="1123"/>
      <c r="Q23" s="29"/>
    </row>
    <row r="24" spans="3:21" ht="15.75" customHeight="1">
      <c r="C24" s="324"/>
      <c r="D24" s="2403"/>
      <c r="E24" s="2403"/>
      <c r="F24" s="2403"/>
      <c r="G24" s="2403"/>
      <c r="H24" s="2403"/>
      <c r="I24" s="2403"/>
      <c r="J24" s="2403"/>
      <c r="K24" s="2403"/>
      <c r="L24" s="2403"/>
      <c r="M24" s="2403"/>
      <c r="N24" s="2403"/>
      <c r="O24" s="2403"/>
      <c r="P24" s="1123"/>
      <c r="Q24" s="29"/>
    </row>
    <row r="25" spans="3:21" ht="30" customHeight="1">
      <c r="C25" s="324"/>
      <c r="D25" s="2403"/>
      <c r="E25" s="2403"/>
      <c r="F25" s="2403"/>
      <c r="G25" s="2403"/>
      <c r="H25" s="2403"/>
      <c r="I25" s="2403"/>
      <c r="J25" s="2403"/>
      <c r="K25" s="2403"/>
      <c r="L25" s="2403"/>
      <c r="M25" s="2403"/>
      <c r="N25" s="2403"/>
      <c r="O25" s="2403"/>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403" t="s">
        <v>1352</v>
      </c>
      <c r="E27" s="2403"/>
      <c r="F27" s="2403"/>
      <c r="G27" s="2403"/>
      <c r="H27" s="2403"/>
      <c r="I27" s="2403"/>
      <c r="J27" s="2403"/>
      <c r="K27" s="2403"/>
      <c r="L27" s="2403"/>
      <c r="M27" s="2403"/>
      <c r="N27" s="2403"/>
      <c r="O27" s="2403"/>
      <c r="P27" s="1123"/>
      <c r="Q27" s="29"/>
    </row>
    <row r="28" spans="3:21" ht="15.75" customHeight="1">
      <c r="C28" s="324"/>
      <c r="D28" s="2403"/>
      <c r="E28" s="2403"/>
      <c r="F28" s="2403"/>
      <c r="G28" s="2403"/>
      <c r="H28" s="2403"/>
      <c r="I28" s="2403"/>
      <c r="J28" s="2403"/>
      <c r="K28" s="2403"/>
      <c r="L28" s="2403"/>
      <c r="M28" s="2403"/>
      <c r="N28" s="2403"/>
      <c r="O28" s="2403"/>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403" t="s">
        <v>1490</v>
      </c>
      <c r="E30" s="2403"/>
      <c r="F30" s="2403"/>
      <c r="G30" s="2403"/>
      <c r="H30" s="2403"/>
      <c r="I30" s="2403"/>
      <c r="J30" s="2403"/>
      <c r="K30" s="2403"/>
      <c r="L30" s="2403"/>
      <c r="M30" s="2403"/>
      <c r="N30" s="2403"/>
      <c r="O30" s="2403"/>
      <c r="P30" s="1123"/>
      <c r="Q30" s="29"/>
    </row>
    <row r="31" spans="3:21" ht="15.75" customHeight="1">
      <c r="C31" s="324"/>
      <c r="D31" s="2403"/>
      <c r="E31" s="2403"/>
      <c r="F31" s="2403"/>
      <c r="G31" s="2403"/>
      <c r="H31" s="2403"/>
      <c r="I31" s="2403"/>
      <c r="J31" s="2403"/>
      <c r="K31" s="2403"/>
      <c r="L31" s="2403"/>
      <c r="M31" s="2403"/>
      <c r="N31" s="2403"/>
      <c r="O31" s="2403"/>
      <c r="P31" s="1123"/>
      <c r="Q31" s="29"/>
    </row>
    <row r="32" spans="3:21" ht="15.75" customHeight="1">
      <c r="C32" s="324"/>
      <c r="D32" s="2403"/>
      <c r="E32" s="2403"/>
      <c r="F32" s="2403"/>
      <c r="G32" s="2403"/>
      <c r="H32" s="2403"/>
      <c r="I32" s="2403"/>
      <c r="J32" s="2403"/>
      <c r="K32" s="2403"/>
      <c r="L32" s="2403"/>
      <c r="M32" s="2403"/>
      <c r="N32" s="2403"/>
      <c r="O32" s="2403"/>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403" t="s">
        <v>1353</v>
      </c>
      <c r="E34" s="2403"/>
      <c r="F34" s="2403"/>
      <c r="G34" s="2403"/>
      <c r="H34" s="2403"/>
      <c r="I34" s="2403"/>
      <c r="J34" s="2403"/>
      <c r="K34" s="2403"/>
      <c r="L34" s="2403"/>
      <c r="M34" s="2403"/>
      <c r="N34" s="2403"/>
      <c r="O34" s="2403"/>
      <c r="P34" s="1123"/>
      <c r="Q34" s="29"/>
    </row>
    <row r="35" spans="3:33" ht="29.25" customHeight="1">
      <c r="C35" s="324"/>
      <c r="D35" s="2403"/>
      <c r="E35" s="2403"/>
      <c r="F35" s="2403"/>
      <c r="G35" s="2403"/>
      <c r="H35" s="2403"/>
      <c r="I35" s="2403"/>
      <c r="J35" s="2403"/>
      <c r="K35" s="2403"/>
      <c r="L35" s="2403"/>
      <c r="M35" s="2403"/>
      <c r="N35" s="2403"/>
      <c r="O35" s="2403"/>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403" t="s">
        <v>1491</v>
      </c>
      <c r="E37" s="2403"/>
      <c r="F37" s="2403"/>
      <c r="G37" s="2403"/>
      <c r="H37" s="2403"/>
      <c r="I37" s="2403"/>
      <c r="J37" s="2403"/>
      <c r="K37" s="2403"/>
      <c r="L37" s="2403"/>
      <c r="M37" s="2403"/>
      <c r="N37" s="2403"/>
      <c r="O37" s="2403"/>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403" t="s">
        <v>1492</v>
      </c>
      <c r="E39" s="2403"/>
      <c r="F39" s="2403"/>
      <c r="G39" s="2403"/>
      <c r="H39" s="2403"/>
      <c r="I39" s="2403"/>
      <c r="J39" s="2403"/>
      <c r="K39" s="2403"/>
      <c r="L39" s="2403"/>
      <c r="M39" s="2403"/>
      <c r="N39" s="2403"/>
      <c r="O39" s="2403"/>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11"/>
      <c r="E42" s="2411"/>
      <c r="F42" s="2411"/>
      <c r="G42" s="1105"/>
      <c r="H42" s="2411"/>
      <c r="I42" s="2411"/>
      <c r="J42" s="2411"/>
      <c r="K42" s="2411"/>
      <c r="L42" s="1105"/>
      <c r="M42" s="2411"/>
      <c r="N42" s="2411"/>
      <c r="O42" s="1105"/>
      <c r="P42" s="1105"/>
      <c r="Q42" s="29"/>
      <c r="V42" s="879"/>
      <c r="W42" s="879"/>
      <c r="X42" s="879"/>
      <c r="Y42" s="879"/>
      <c r="Z42" s="879"/>
      <c r="AA42" s="879"/>
      <c r="AB42" s="879"/>
      <c r="AC42" s="879"/>
      <c r="AD42" s="879"/>
      <c r="AE42" s="879"/>
      <c r="AF42" s="879"/>
      <c r="AG42" s="879"/>
    </row>
    <row r="43" spans="3:33" ht="36.75" customHeight="1">
      <c r="C43" s="324"/>
      <c r="D43" s="2412" t="s">
        <v>1354</v>
      </c>
      <c r="E43" s="2412"/>
      <c r="F43" s="2412"/>
      <c r="G43" s="1105"/>
      <c r="H43" s="2410" t="s">
        <v>867</v>
      </c>
      <c r="I43" s="2410"/>
      <c r="J43" s="2410"/>
      <c r="K43" s="2410"/>
      <c r="L43" s="1124"/>
      <c r="M43" s="2412" t="s">
        <v>271</v>
      </c>
      <c r="N43" s="2412"/>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423" t="s">
        <v>1355</v>
      </c>
      <c r="E45" s="2423"/>
      <c r="F45" s="2423"/>
      <c r="G45" s="2423"/>
      <c r="H45" s="2423"/>
      <c r="I45" s="2423"/>
      <c r="J45" s="2423"/>
      <c r="K45" s="2423"/>
      <c r="L45" s="2423"/>
      <c r="M45" s="2423"/>
      <c r="N45" s="2423"/>
      <c r="O45" s="2423"/>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420"/>
      <c r="U46" s="2420"/>
      <c r="V46" s="2420"/>
      <c r="W46" s="2420"/>
      <c r="X46" s="2420"/>
      <c r="Y46" s="2420"/>
      <c r="Z46" s="2420"/>
      <c r="AA46" s="2420"/>
      <c r="AB46" s="2420"/>
      <c r="AC46" s="2420"/>
      <c r="AD46" s="2420"/>
      <c r="AE46" s="2420"/>
      <c r="AF46" s="879"/>
      <c r="AG46" s="879"/>
    </row>
    <row r="47" spans="3:33" ht="18" customHeight="1">
      <c r="C47" s="324"/>
      <c r="D47" s="2422" t="s">
        <v>1493</v>
      </c>
      <c r="E47" s="2422"/>
      <c r="F47" s="2422"/>
      <c r="G47" s="2422"/>
      <c r="H47" s="2422"/>
      <c r="I47" s="2422"/>
      <c r="J47" s="2422"/>
      <c r="K47" s="2422"/>
      <c r="L47" s="2422"/>
      <c r="M47" s="2422"/>
      <c r="N47" s="2422"/>
      <c r="O47" s="2422"/>
      <c r="P47" s="1123"/>
      <c r="Q47" s="29"/>
      <c r="T47" s="2420"/>
      <c r="U47" s="2420"/>
      <c r="V47" s="2420"/>
      <c r="W47" s="2420"/>
      <c r="X47" s="2420"/>
      <c r="Y47" s="2420"/>
      <c r="Z47" s="2420"/>
      <c r="AA47" s="2420"/>
      <c r="AB47" s="2420"/>
      <c r="AC47" s="2420"/>
      <c r="AD47" s="2420"/>
      <c r="AE47" s="2420"/>
      <c r="AF47" s="879"/>
      <c r="AG47" s="879"/>
    </row>
    <row r="48" spans="3:33" ht="13.5" customHeight="1">
      <c r="C48" s="324"/>
      <c r="D48" s="90"/>
      <c r="E48" s="90"/>
      <c r="F48" s="90"/>
      <c r="G48" s="90"/>
      <c r="H48" s="90"/>
      <c r="I48" s="90"/>
      <c r="J48" s="90"/>
      <c r="K48" s="90"/>
      <c r="L48" s="90"/>
      <c r="M48" s="90"/>
      <c r="N48" s="90"/>
      <c r="O48" s="90"/>
      <c r="P48" s="90"/>
      <c r="Q48" s="29"/>
      <c r="T48" s="2420"/>
      <c r="U48" s="2420"/>
      <c r="V48" s="2420"/>
      <c r="W48" s="2420"/>
      <c r="X48" s="2420"/>
      <c r="Y48" s="2420"/>
      <c r="Z48" s="2420"/>
      <c r="AA48" s="2420"/>
      <c r="AB48" s="2420"/>
      <c r="AC48" s="2420"/>
      <c r="AD48" s="2420"/>
      <c r="AE48" s="2420"/>
      <c r="AF48" s="879"/>
      <c r="AG48" s="879"/>
    </row>
    <row r="49" spans="3:33" ht="17.25" customHeight="1">
      <c r="C49" s="324"/>
      <c r="D49" s="2422" t="s">
        <v>1494</v>
      </c>
      <c r="E49" s="2422"/>
      <c r="F49" s="2422"/>
      <c r="G49" s="2422"/>
      <c r="H49" s="2422"/>
      <c r="I49" s="2422"/>
      <c r="J49" s="2422"/>
      <c r="K49" s="2422"/>
      <c r="L49" s="2422"/>
      <c r="M49" s="2422"/>
      <c r="N49" s="2422"/>
      <c r="O49" s="2422"/>
      <c r="P49" s="1123"/>
      <c r="Q49" s="29"/>
      <c r="T49" s="2420"/>
      <c r="U49" s="2420"/>
      <c r="V49" s="2420"/>
      <c r="W49" s="2420"/>
      <c r="X49" s="2420"/>
      <c r="Y49" s="2420"/>
      <c r="Z49" s="2420"/>
      <c r="AA49" s="2420"/>
      <c r="AB49" s="2420"/>
      <c r="AC49" s="2420"/>
      <c r="AD49" s="2420"/>
      <c r="AE49" s="2420"/>
      <c r="AF49" s="879"/>
      <c r="AG49" s="879"/>
    </row>
    <row r="50" spans="3:33" ht="17.25" customHeight="1">
      <c r="C50" s="324"/>
      <c r="D50" s="2422"/>
      <c r="E50" s="2422"/>
      <c r="F50" s="2422"/>
      <c r="G50" s="2422"/>
      <c r="H50" s="2422"/>
      <c r="I50" s="2422"/>
      <c r="J50" s="2422"/>
      <c r="K50" s="2422"/>
      <c r="L50" s="2422"/>
      <c r="M50" s="2422"/>
      <c r="N50" s="2422"/>
      <c r="O50" s="2422"/>
      <c r="P50" s="1123"/>
      <c r="Q50" s="29"/>
      <c r="T50" s="2420"/>
      <c r="U50" s="2420"/>
      <c r="V50" s="2420"/>
      <c r="W50" s="2420"/>
      <c r="X50" s="2420"/>
      <c r="Y50" s="2420"/>
      <c r="Z50" s="2420"/>
      <c r="AA50" s="2420"/>
      <c r="AB50" s="2420"/>
      <c r="AC50" s="2420"/>
      <c r="AD50" s="2420"/>
      <c r="AE50" s="2420"/>
      <c r="AF50" s="879"/>
      <c r="AG50" s="879"/>
    </row>
    <row r="51" spans="3:33" ht="11.25" customHeight="1">
      <c r="C51" s="324"/>
      <c r="D51" s="90"/>
      <c r="E51" s="90"/>
      <c r="F51" s="90"/>
      <c r="G51" s="90"/>
      <c r="H51" s="90"/>
      <c r="I51" s="90"/>
      <c r="J51" s="90"/>
      <c r="K51" s="90"/>
      <c r="L51" s="90"/>
      <c r="M51" s="90"/>
      <c r="N51" s="90"/>
      <c r="O51" s="90"/>
      <c r="P51" s="90"/>
      <c r="Q51" s="29"/>
      <c r="T51" s="2420"/>
      <c r="U51" s="2420"/>
      <c r="V51" s="2420"/>
      <c r="W51" s="2420"/>
      <c r="X51" s="2420"/>
      <c r="Y51" s="2420"/>
      <c r="Z51" s="2420"/>
      <c r="AA51" s="2420"/>
      <c r="AB51" s="2420"/>
      <c r="AC51" s="2420"/>
      <c r="AD51" s="2420"/>
      <c r="AE51" s="2420"/>
      <c r="AF51" s="879"/>
      <c r="AG51" s="879"/>
    </row>
    <row r="52" spans="3:33" ht="20.25" customHeight="1">
      <c r="C52" s="324"/>
      <c r="D52" s="2422" t="s">
        <v>1356</v>
      </c>
      <c r="E52" s="2422"/>
      <c r="F52" s="2422"/>
      <c r="G52" s="2422"/>
      <c r="H52" s="2422"/>
      <c r="I52" s="2422"/>
      <c r="J52" s="2422"/>
      <c r="K52" s="2422"/>
      <c r="L52" s="2422"/>
      <c r="M52" s="2422"/>
      <c r="N52" s="2422"/>
      <c r="O52" s="2422"/>
      <c r="P52" s="1123"/>
      <c r="Q52" s="29"/>
      <c r="T52" s="2420"/>
      <c r="U52" s="2420"/>
      <c r="V52" s="2420"/>
      <c r="W52" s="2420"/>
      <c r="X52" s="2420"/>
      <c r="Y52" s="2420"/>
      <c r="Z52" s="2420"/>
      <c r="AA52" s="2420"/>
      <c r="AB52" s="2420"/>
      <c r="AC52" s="2420"/>
      <c r="AD52" s="2420"/>
      <c r="AE52" s="2420"/>
      <c r="AF52" s="879"/>
      <c r="AG52" s="879"/>
    </row>
    <row r="53" spans="3:33" ht="12.75" customHeight="1">
      <c r="C53" s="324"/>
      <c r="D53" s="90"/>
      <c r="E53" s="90"/>
      <c r="F53" s="90"/>
      <c r="G53" s="90"/>
      <c r="H53" s="90"/>
      <c r="I53" s="90"/>
      <c r="J53" s="90"/>
      <c r="K53" s="90"/>
      <c r="L53" s="90"/>
      <c r="M53" s="90"/>
      <c r="N53" s="90"/>
      <c r="O53" s="90"/>
      <c r="P53" s="90"/>
      <c r="Q53" s="29"/>
      <c r="T53" s="2420"/>
      <c r="U53" s="2420"/>
      <c r="V53" s="2420"/>
      <c r="W53" s="2420"/>
      <c r="X53" s="2420"/>
      <c r="Y53" s="2420"/>
      <c r="Z53" s="2420"/>
      <c r="AA53" s="2420"/>
      <c r="AB53" s="2420"/>
      <c r="AC53" s="2420"/>
      <c r="AD53" s="2420"/>
      <c r="AE53" s="2420"/>
      <c r="AF53" s="879"/>
      <c r="AG53" s="879"/>
    </row>
    <row r="54" spans="3:33" ht="15">
      <c r="C54" s="324"/>
      <c r="D54" s="2422" t="s">
        <v>1495</v>
      </c>
      <c r="E54" s="2422"/>
      <c r="F54" s="2422"/>
      <c r="G54" s="2422"/>
      <c r="H54" s="2422"/>
      <c r="I54" s="2422"/>
      <c r="J54" s="2422"/>
      <c r="K54" s="2422"/>
      <c r="L54" s="2422"/>
      <c r="M54" s="2422"/>
      <c r="N54" s="2422"/>
      <c r="O54" s="2422"/>
      <c r="P54" s="1123"/>
      <c r="Q54" s="29"/>
      <c r="T54" s="2420"/>
      <c r="U54" s="2420"/>
      <c r="V54" s="2420"/>
      <c r="W54" s="2420"/>
      <c r="X54" s="2420"/>
      <c r="Y54" s="2420"/>
      <c r="Z54" s="2420"/>
      <c r="AA54" s="2420"/>
      <c r="AB54" s="2420"/>
      <c r="AC54" s="2420"/>
      <c r="AD54" s="2420"/>
      <c r="AE54" s="2420"/>
      <c r="AF54" s="879"/>
      <c r="AG54" s="879"/>
    </row>
    <row r="55" spans="3:33" ht="33" customHeight="1">
      <c r="C55" s="324"/>
      <c r="D55" s="2422"/>
      <c r="E55" s="2422"/>
      <c r="F55" s="2422"/>
      <c r="G55" s="2422"/>
      <c r="H55" s="2422"/>
      <c r="I55" s="2422"/>
      <c r="J55" s="2422"/>
      <c r="K55" s="2422"/>
      <c r="L55" s="2422"/>
      <c r="M55" s="2422"/>
      <c r="N55" s="2422"/>
      <c r="O55" s="2422"/>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422" t="s">
        <v>1357</v>
      </c>
      <c r="E57" s="2422"/>
      <c r="F57" s="2422"/>
      <c r="G57" s="2422"/>
      <c r="H57" s="2422"/>
      <c r="I57" s="2422"/>
      <c r="J57" s="2422"/>
      <c r="K57" s="2422"/>
      <c r="L57" s="2422"/>
      <c r="M57" s="2422"/>
      <c r="N57" s="2422"/>
      <c r="O57" s="2422"/>
      <c r="P57" s="1123"/>
      <c r="Q57" s="29"/>
      <c r="V57" s="879"/>
      <c r="W57" s="879"/>
      <c r="X57" s="879"/>
      <c r="Y57" s="879"/>
      <c r="Z57" s="879"/>
      <c r="AA57" s="879"/>
      <c r="AB57" s="879"/>
      <c r="AC57" s="879"/>
      <c r="AD57" s="879"/>
      <c r="AE57" s="879"/>
      <c r="AF57" s="879"/>
      <c r="AG57" s="879"/>
    </row>
    <row r="58" spans="3:33" ht="39.75" customHeight="1" thickBot="1">
      <c r="C58" s="324"/>
      <c r="D58" s="2421"/>
      <c r="E58" s="2421"/>
      <c r="F58" s="2421"/>
      <c r="G58" s="1118"/>
      <c r="H58" s="2421"/>
      <c r="I58" s="2421"/>
      <c r="J58" s="2421"/>
      <c r="K58" s="2421"/>
      <c r="L58" s="1118"/>
      <c r="M58" s="2421"/>
      <c r="N58" s="2421"/>
      <c r="O58" s="1118"/>
      <c r="P58" s="1118"/>
      <c r="Q58" s="29"/>
      <c r="V58" s="2420"/>
      <c r="W58" s="2420"/>
      <c r="X58" s="2420"/>
      <c r="Y58" s="2420"/>
      <c r="Z58" s="2420"/>
      <c r="AA58" s="2420"/>
      <c r="AB58" s="2420"/>
      <c r="AC58" s="2420"/>
      <c r="AD58" s="2420"/>
      <c r="AE58" s="2420"/>
      <c r="AF58" s="2420"/>
      <c r="AG58" s="2420"/>
    </row>
    <row r="59" spans="3:33" ht="38.25" customHeight="1">
      <c r="C59" s="324"/>
      <c r="D59" s="2412" t="s">
        <v>1496</v>
      </c>
      <c r="E59" s="2412"/>
      <c r="F59" s="2412"/>
      <c r="G59" s="1118"/>
      <c r="H59" s="2410" t="s">
        <v>829</v>
      </c>
      <c r="I59" s="2410"/>
      <c r="J59" s="2410"/>
      <c r="K59" s="2410"/>
      <c r="L59" s="1124"/>
      <c r="M59" s="2412" t="s">
        <v>271</v>
      </c>
      <c r="N59" s="2412"/>
      <c r="O59" s="1124"/>
      <c r="P59" s="1124"/>
      <c r="Q59" s="29"/>
      <c r="V59" s="2420"/>
      <c r="W59" s="2420"/>
      <c r="X59" s="2420"/>
      <c r="Y59" s="2420"/>
      <c r="Z59" s="2420"/>
      <c r="AA59" s="2420"/>
      <c r="AB59" s="2420"/>
      <c r="AC59" s="2420"/>
      <c r="AD59" s="2420"/>
      <c r="AE59" s="2420"/>
      <c r="AF59" s="2420"/>
      <c r="AG59" s="2420"/>
    </row>
    <row r="60" spans="3:33">
      <c r="C60" s="324"/>
      <c r="D60" s="1118"/>
      <c r="E60" s="1118"/>
      <c r="F60" s="1118"/>
      <c r="G60" s="1118"/>
      <c r="H60" s="1118"/>
      <c r="I60" s="1118"/>
      <c r="J60" s="1118"/>
      <c r="K60" s="1118"/>
      <c r="L60" s="1118"/>
      <c r="M60" s="1118"/>
      <c r="N60" s="1118"/>
      <c r="O60" s="90"/>
      <c r="P60" s="90"/>
      <c r="Q60" s="29"/>
      <c r="V60" s="2420"/>
      <c r="W60" s="2420"/>
      <c r="X60" s="2420"/>
      <c r="Y60" s="2420"/>
      <c r="Z60" s="2420"/>
      <c r="AA60" s="2420"/>
      <c r="AB60" s="2420"/>
      <c r="AC60" s="2420"/>
      <c r="AD60" s="2420"/>
      <c r="AE60" s="2420"/>
      <c r="AF60" s="2420"/>
      <c r="AG60" s="2420"/>
    </row>
    <row r="61" spans="3:33" ht="15" customHeight="1">
      <c r="C61" s="324"/>
      <c r="D61" s="2446" t="s">
        <v>1358</v>
      </c>
      <c r="E61" s="2446"/>
      <c r="F61" s="2446"/>
      <c r="G61" s="2446"/>
      <c r="H61" s="2446"/>
      <c r="I61" s="2446"/>
      <c r="J61" s="2446"/>
      <c r="K61" s="2446"/>
      <c r="L61" s="2446"/>
      <c r="M61" s="2446"/>
      <c r="N61" s="2446"/>
      <c r="O61" s="2446"/>
      <c r="P61" s="1117"/>
      <c r="Q61" s="29"/>
      <c r="V61" s="2420"/>
      <c r="W61" s="2420"/>
      <c r="X61" s="2420"/>
      <c r="Y61" s="2420"/>
      <c r="Z61" s="2420"/>
      <c r="AA61" s="2420"/>
      <c r="AB61" s="2420"/>
      <c r="AC61" s="2420"/>
      <c r="AD61" s="2420"/>
      <c r="AE61" s="2420"/>
      <c r="AF61" s="2420"/>
      <c r="AG61" s="2420"/>
    </row>
    <row r="62" spans="3:33" ht="18" customHeight="1">
      <c r="C62" s="324"/>
      <c r="D62" s="1105" t="s">
        <v>1431</v>
      </c>
      <c r="E62" s="1105"/>
      <c r="F62" s="1105"/>
      <c r="G62" s="1105"/>
      <c r="H62" s="1105"/>
      <c r="I62" s="1105"/>
      <c r="J62" s="1105"/>
      <c r="K62" s="1105"/>
      <c r="L62" s="1105"/>
      <c r="M62" s="1105"/>
      <c r="N62" s="1105"/>
      <c r="O62" s="1105"/>
      <c r="P62" s="1105"/>
      <c r="Q62" s="29"/>
      <c r="V62" s="2420"/>
      <c r="W62" s="2420"/>
      <c r="X62" s="2420"/>
      <c r="Y62" s="2420"/>
      <c r="Z62" s="2420"/>
      <c r="AA62" s="2420"/>
      <c r="AB62" s="2420"/>
      <c r="AC62" s="2420"/>
      <c r="AD62" s="2420"/>
      <c r="AE62" s="2420"/>
      <c r="AF62" s="2420"/>
      <c r="AG62" s="2420"/>
    </row>
    <row r="63" spans="3:33" ht="12.75" customHeight="1">
      <c r="C63" s="324"/>
      <c r="D63" s="2403" t="s">
        <v>1497</v>
      </c>
      <c r="E63" s="2403"/>
      <c r="F63" s="2403"/>
      <c r="G63" s="2403"/>
      <c r="H63" s="2403"/>
      <c r="I63" s="2403"/>
      <c r="J63" s="2403"/>
      <c r="K63" s="2403"/>
      <c r="L63" s="2403"/>
      <c r="M63" s="2403"/>
      <c r="N63" s="2403"/>
      <c r="O63" s="2403"/>
      <c r="P63" s="1123"/>
      <c r="Q63" s="29"/>
      <c r="V63" s="2420"/>
      <c r="W63" s="2420"/>
      <c r="X63" s="2420"/>
      <c r="Y63" s="2420"/>
      <c r="Z63" s="2420"/>
      <c r="AA63" s="2420"/>
      <c r="AB63" s="2420"/>
      <c r="AC63" s="2420"/>
      <c r="AD63" s="2420"/>
      <c r="AE63" s="2420"/>
      <c r="AF63" s="2420"/>
      <c r="AG63" s="2420"/>
    </row>
    <row r="64" spans="3:33" ht="36" customHeight="1">
      <c r="C64" s="324"/>
      <c r="D64" s="2403"/>
      <c r="E64" s="2403"/>
      <c r="F64" s="2403"/>
      <c r="G64" s="2403"/>
      <c r="H64" s="2403"/>
      <c r="I64" s="2403"/>
      <c r="J64" s="2403"/>
      <c r="K64" s="2403"/>
      <c r="L64" s="2403"/>
      <c r="M64" s="2403"/>
      <c r="N64" s="2403"/>
      <c r="O64" s="2403"/>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421"/>
      <c r="E68" s="2421"/>
      <c r="F68" s="2421"/>
      <c r="G68" s="1126"/>
      <c r="H68" s="2421"/>
      <c r="I68" s="2421"/>
      <c r="J68" s="2421"/>
      <c r="K68" s="2421"/>
      <c r="L68" s="1118"/>
      <c r="M68" s="2421"/>
      <c r="N68" s="2421"/>
      <c r="O68" s="1118"/>
      <c r="P68" s="1118"/>
      <c r="Q68" s="29"/>
    </row>
    <row r="69" spans="3:17" ht="32.25" customHeight="1">
      <c r="C69" s="324"/>
      <c r="D69" s="2412" t="s">
        <v>827</v>
      </c>
      <c r="E69" s="2451"/>
      <c r="F69" s="2451"/>
      <c r="G69" s="1126"/>
      <c r="H69" s="2412" t="s">
        <v>828</v>
      </c>
      <c r="I69" s="2412"/>
      <c r="J69" s="2412"/>
      <c r="K69" s="2412"/>
      <c r="L69" s="1124"/>
      <c r="M69" s="2412" t="s">
        <v>271</v>
      </c>
      <c r="N69" s="2412"/>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438" t="s">
        <v>830</v>
      </c>
      <c r="E71" s="2439"/>
      <c r="F71" s="2440"/>
      <c r="G71" s="2447"/>
      <c r="H71" s="2448"/>
      <c r="I71" s="2448"/>
      <c r="J71" s="2449"/>
      <c r="K71" s="2438" t="s">
        <v>832</v>
      </c>
      <c r="L71" s="2439"/>
      <c r="M71" s="2440"/>
      <c r="N71" s="1127"/>
      <c r="O71" s="1128"/>
      <c r="P71" s="1129"/>
      <c r="Q71" s="29"/>
    </row>
    <row r="72" spans="3:17" ht="19.5" customHeight="1" thickBot="1">
      <c r="C72" s="324"/>
      <c r="D72" s="2441" t="s">
        <v>831</v>
      </c>
      <c r="E72" s="2442"/>
      <c r="F72" s="2443"/>
      <c r="G72" s="2444"/>
      <c r="H72" s="2450"/>
      <c r="I72" s="2450"/>
      <c r="J72" s="2445"/>
      <c r="K72" s="2441" t="s">
        <v>542</v>
      </c>
      <c r="L72" s="2442"/>
      <c r="M72" s="2443"/>
      <c r="N72" s="2444"/>
      <c r="O72" s="2445"/>
      <c r="P72" s="1130"/>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0">
    <mergeCell ref="D71:F71"/>
    <mergeCell ref="D72:F72"/>
    <mergeCell ref="G71:J71"/>
    <mergeCell ref="G72:J72"/>
    <mergeCell ref="D68:F68"/>
    <mergeCell ref="D69:F69"/>
    <mergeCell ref="D59:F59"/>
    <mergeCell ref="D61:O61"/>
    <mergeCell ref="D63:O64"/>
    <mergeCell ref="M58:N58"/>
    <mergeCell ref="D57:O57"/>
    <mergeCell ref="K71:M71"/>
    <mergeCell ref="K72:M72"/>
    <mergeCell ref="N72:O72"/>
    <mergeCell ref="H69:K69"/>
    <mergeCell ref="M68:N68"/>
    <mergeCell ref="H68:K68"/>
    <mergeCell ref="M69:N69"/>
    <mergeCell ref="D2:O2"/>
    <mergeCell ref="D3:O3"/>
    <mergeCell ref="D8:E8"/>
    <mergeCell ref="E5:N5"/>
    <mergeCell ref="I7:K7"/>
    <mergeCell ref="F7:H7"/>
    <mergeCell ref="D7:E7"/>
    <mergeCell ref="G8:H8"/>
    <mergeCell ref="I8:K8"/>
    <mergeCell ref="L8:O8"/>
    <mergeCell ref="F10:O10"/>
    <mergeCell ref="D10:E10"/>
    <mergeCell ref="V58:AG63"/>
    <mergeCell ref="H58:K58"/>
    <mergeCell ref="H59:K59"/>
    <mergeCell ref="M59:N59"/>
    <mergeCell ref="D47:O47"/>
    <mergeCell ref="D49:O50"/>
    <mergeCell ref="D52:O52"/>
    <mergeCell ref="T46:AE54"/>
    <mergeCell ref="D27:O28"/>
    <mergeCell ref="D30:O32"/>
    <mergeCell ref="D45:O45"/>
    <mergeCell ref="H42:K42"/>
    <mergeCell ref="D54:O55"/>
    <mergeCell ref="D58:F58"/>
    <mergeCell ref="D34:O35"/>
    <mergeCell ref="F9:H9"/>
    <mergeCell ref="D17:O17"/>
    <mergeCell ref="I9:K9"/>
    <mergeCell ref="H43:K43"/>
    <mergeCell ref="M42:N42"/>
    <mergeCell ref="D42:F42"/>
    <mergeCell ref="D43:F43"/>
    <mergeCell ref="D37:O37"/>
    <mergeCell ref="D39:O39"/>
    <mergeCell ref="L9:O9"/>
    <mergeCell ref="D19:O20"/>
    <mergeCell ref="M43:N43"/>
    <mergeCell ref="D22:O25"/>
    <mergeCell ref="D12:O13"/>
    <mergeCell ref="D9:E9"/>
  </mergeCells>
  <pageMargins left="0.43" right="0.32" top="0.4" bottom="0.41" header="0.3" footer="0.3"/>
  <colBreaks count="1" manualBreakCount="1">
    <brk id="18" max="1048575" man="1"/>
  </colBreaks>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tint="0.34998626667073579"/>
  </sheetPr>
  <dimension ref="B1:Z57"/>
  <sheetViews>
    <sheetView topLeftCell="A5" workbookViewId="0">
      <selection activeCell="F6" sqref="F6"/>
    </sheetView>
  </sheetViews>
  <sheetFormatPr baseColWidth="10" defaultColWidth="8.83203125" defaultRowHeight="12" x14ac:dyDescent="0"/>
  <cols>
    <col min="1" max="1" width="2.83203125" style="20" customWidth="1"/>
    <col min="2" max="2" width="29.5" style="20" customWidth="1"/>
    <col min="3" max="3" width="7.16406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8.83203125" style="20"/>
    <col min="11" max="11" width="22" style="20" customWidth="1"/>
    <col min="12" max="12" width="4.6640625" style="20" customWidth="1"/>
    <col min="13" max="16384" width="8.83203125" style="20"/>
  </cols>
  <sheetData>
    <row r="1" spans="2:12" ht="13" thickBot="1"/>
    <row r="2" spans="2:12" ht="18" thickBot="1">
      <c r="C2" s="2478" t="s">
        <v>1429</v>
      </c>
      <c r="D2" s="2479"/>
      <c r="E2" s="2479"/>
      <c r="F2" s="2479"/>
      <c r="G2" s="2479"/>
      <c r="H2" s="2479"/>
      <c r="I2" s="2479"/>
      <c r="J2" s="2479"/>
      <c r="K2" s="2479"/>
      <c r="L2" s="2480"/>
    </row>
    <row r="3" spans="2:12" ht="24" customHeight="1" thickBot="1">
      <c r="B3" s="976" t="str">
        <f>IF(ISBLANK('1. Classification &amp; Budget'!H5),"",'1. Classification &amp; Budget'!H5)</f>
        <v>Peru</v>
      </c>
      <c r="C3" s="1566" t="s">
        <v>566</v>
      </c>
      <c r="D3" s="1567"/>
      <c r="E3" s="1567"/>
      <c r="F3" s="1567"/>
      <c r="G3" s="1567"/>
      <c r="H3" s="1567"/>
      <c r="I3" s="1567"/>
      <c r="J3" s="1567"/>
      <c r="K3" s="1567"/>
      <c r="L3" s="1568"/>
    </row>
    <row r="4" spans="2:12" ht="15.75" customHeight="1">
      <c r="C4" s="346"/>
      <c r="D4" s="90"/>
      <c r="E4" s="90"/>
      <c r="F4" s="90"/>
      <c r="G4" s="90"/>
      <c r="H4" s="90"/>
      <c r="I4" s="90"/>
      <c r="J4" s="90"/>
      <c r="K4" s="90"/>
      <c r="L4" s="96"/>
    </row>
    <row r="5" spans="2:12" ht="15">
      <c r="C5" s="346"/>
      <c r="D5" s="338" t="s">
        <v>558</v>
      </c>
      <c r="E5" s="93"/>
      <c r="F5" s="2486"/>
      <c r="G5" s="2486"/>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559</v>
      </c>
      <c r="G6" s="636"/>
      <c r="H6" s="636"/>
      <c r="I6" s="636"/>
      <c r="J6" s="636"/>
      <c r="K6" s="636"/>
      <c r="L6" s="96"/>
    </row>
    <row r="7" spans="2:12" ht="15">
      <c r="C7" s="346"/>
      <c r="D7" s="79"/>
      <c r="E7" s="79"/>
      <c r="F7" s="79"/>
      <c r="G7" s="79"/>
      <c r="H7" s="79"/>
      <c r="I7" s="79"/>
      <c r="J7" s="211"/>
      <c r="K7" s="79"/>
      <c r="L7" s="96"/>
    </row>
    <row r="8" spans="2:12" ht="13">
      <c r="C8" s="346"/>
      <c r="D8" s="2481" t="s">
        <v>544</v>
      </c>
      <c r="E8" s="2481"/>
      <c r="F8" s="2481"/>
      <c r="G8" s="2482" t="str">
        <f>IF(ISBLANK('1. Classification &amp; Budget'!H14),"",'1. Classification &amp; Budget'!H14)</f>
        <v>CETPRO "Sagrado Corazón de Jesús"</v>
      </c>
      <c r="H8" s="2482"/>
      <c r="I8" s="2482"/>
      <c r="J8" s="2482"/>
      <c r="K8" s="2482"/>
      <c r="L8" s="96"/>
    </row>
    <row r="9" spans="2:12" ht="13">
      <c r="C9" s="346"/>
      <c r="D9" s="2483" t="s">
        <v>384</v>
      </c>
      <c r="E9" s="2484"/>
      <c r="F9" s="2484"/>
      <c r="G9" s="969" t="str">
        <f>IF(ISBLANK(GrantChoice),"",GrantChoice)</f>
        <v>PP</v>
      </c>
      <c r="H9" s="969" t="str">
        <f>IF(ISBLANK('1. Classification &amp; Budget'!R7),"",'1. Classification &amp; Budget'!R7)</f>
        <v/>
      </c>
      <c r="I9" s="387">
        <f>IF(ISBLANK('1. Classification &amp; Budget'!S7),"",'1. Classification &amp; Budget'!S7)</f>
        <v>527</v>
      </c>
      <c r="J9" s="387" t="str">
        <f>IF(ISBLANK('1. Classification &amp; Budget'!T7),"",'1. Classification &amp; Budget'!T7)</f>
        <v/>
      </c>
      <c r="K9" s="388"/>
      <c r="L9" s="96"/>
    </row>
    <row r="10" spans="2:12" ht="13">
      <c r="C10" s="346"/>
      <c r="D10" s="2481" t="s">
        <v>545</v>
      </c>
      <c r="E10" s="2481"/>
      <c r="F10" s="2481"/>
      <c r="G10" s="2487" t="str">
        <f>IF(ISBLANK('1. Classification &amp; Budget'!I23),"",'1. Classification &amp; Budget'!I23)</f>
        <v>Anel</v>
      </c>
      <c r="H10" s="2488"/>
      <c r="I10" s="2488" t="str">
        <f>IF(ISBLANK('1. Classification &amp; Budget'!F23),"",'1. Classification &amp; Budget'!F23)</f>
        <v>Guel</v>
      </c>
      <c r="J10" s="2488"/>
      <c r="K10" s="2489"/>
      <c r="L10" s="96"/>
    </row>
    <row r="11" spans="2:12" ht="13">
      <c r="C11" s="346"/>
      <c r="D11" s="2481" t="s">
        <v>14</v>
      </c>
      <c r="E11" s="2481"/>
      <c r="F11" s="2481"/>
      <c r="G11" s="2452">
        <f>IF(ISBLANK('1. Classification &amp; Budget'!P23),"",'1. Classification &amp; Budget'!P23)</f>
        <v>41868</v>
      </c>
      <c r="H11" s="2452"/>
      <c r="I11" s="2452"/>
      <c r="J11" s="2452"/>
      <c r="K11" s="2452"/>
      <c r="L11" s="96"/>
    </row>
    <row r="12" spans="2:12" ht="13">
      <c r="C12" s="346"/>
      <c r="D12" s="386"/>
      <c r="E12" s="328"/>
      <c r="F12" s="328"/>
      <c r="G12" s="328"/>
      <c r="H12" s="328"/>
      <c r="I12" s="328"/>
      <c r="J12" s="328"/>
      <c r="K12" s="328"/>
      <c r="L12" s="96"/>
    </row>
    <row r="13" spans="2:12" ht="13">
      <c r="C13" s="346"/>
      <c r="D13" s="2490" t="s">
        <v>546</v>
      </c>
      <c r="E13" s="2490"/>
      <c r="F13" s="2490"/>
      <c r="G13" s="2490"/>
      <c r="H13" s="2490"/>
      <c r="I13" s="2490"/>
      <c r="J13" s="2490"/>
      <c r="K13" s="2490"/>
      <c r="L13" s="96"/>
    </row>
    <row r="14" spans="2:12" ht="13">
      <c r="C14" s="346"/>
      <c r="D14" s="2481" t="s">
        <v>547</v>
      </c>
      <c r="E14" s="2481"/>
      <c r="F14" s="2481"/>
      <c r="G14" s="2452">
        <f>IF(ISBLANK('1. Classification &amp; Budget'!H18),"",'1. Classification &amp; Budget'!H18)</f>
        <v>41548</v>
      </c>
      <c r="H14" s="2452"/>
      <c r="I14" s="2452"/>
      <c r="J14" s="2452"/>
      <c r="K14" s="2452"/>
      <c r="L14" s="96"/>
    </row>
    <row r="15" spans="2:12" ht="13">
      <c r="C15" s="346"/>
      <c r="D15" s="2483" t="s">
        <v>548</v>
      </c>
      <c r="E15" s="2484"/>
      <c r="F15" s="2485"/>
      <c r="G15" s="2452">
        <f>IF(ISBLANK('1. Classification &amp; Budget'!N18),"",'1. Classification &amp; Budget'!N18)</f>
        <v>41835</v>
      </c>
      <c r="H15" s="2452"/>
      <c r="I15" s="2452"/>
      <c r="J15" s="2452"/>
      <c r="K15" s="2452"/>
      <c r="L15" s="96"/>
    </row>
    <row r="16" spans="2:12" ht="13" thickBot="1">
      <c r="C16" s="346"/>
      <c r="D16" s="79"/>
      <c r="E16" s="79"/>
      <c r="F16" s="79"/>
      <c r="G16" s="79"/>
      <c r="H16" s="79"/>
      <c r="I16" s="79"/>
      <c r="J16" s="79"/>
      <c r="K16" s="79"/>
      <c r="L16" s="96"/>
    </row>
    <row r="17" spans="3:26" ht="14" thickBot="1">
      <c r="C17" s="346"/>
      <c r="D17" s="329" t="s">
        <v>549</v>
      </c>
      <c r="E17" s="330"/>
      <c r="F17" s="330"/>
      <c r="G17" s="330"/>
      <c r="H17" s="330"/>
      <c r="I17" s="330"/>
      <c r="J17" s="330"/>
      <c r="K17" s="331"/>
      <c r="L17" s="96"/>
    </row>
    <row r="18" spans="3:26" ht="27" thickBot="1">
      <c r="C18" s="346"/>
      <c r="D18" s="2453" t="s">
        <v>550</v>
      </c>
      <c r="E18" s="2454"/>
      <c r="F18" s="2455"/>
      <c r="G18" s="334">
        <f>SUM('1. Classification &amp; Budget'!J50:M56)</f>
        <v>2846.0714285714289</v>
      </c>
      <c r="H18" s="332" t="s">
        <v>556</v>
      </c>
      <c r="I18" s="333">
        <f>'6. Detailed Budget'!G$21</f>
        <v>2.8</v>
      </c>
      <c r="J18" s="335">
        <f>I18*G18</f>
        <v>7969</v>
      </c>
      <c r="K18" s="336">
        <f>IF(ISERROR(G18/G21),"",G18/G21)</f>
        <v>0.50173141094251716</v>
      </c>
      <c r="L18" s="96"/>
    </row>
    <row r="19" spans="3:26" ht="27" thickBot="1">
      <c r="C19" s="346"/>
      <c r="D19" s="2453" t="s">
        <v>551</v>
      </c>
      <c r="E19" s="2454"/>
      <c r="F19" s="2455"/>
      <c r="G19" s="334">
        <f>SUM('1. Classification &amp; Budget'!H50:I56)</f>
        <v>2826.4285714285716</v>
      </c>
      <c r="H19" s="332" t="s">
        <v>556</v>
      </c>
      <c r="I19" s="333">
        <f>'6. Detailed Budget'!G$21</f>
        <v>2.8</v>
      </c>
      <c r="J19" s="335">
        <f>I19*G19</f>
        <v>7914</v>
      </c>
      <c r="K19" s="336">
        <f>IF(ISERROR(G19/G21),"",G19/G21)</f>
        <v>0.49826858905748289</v>
      </c>
      <c r="L19" s="96"/>
    </row>
    <row r="20" spans="3:26" ht="27" thickBot="1">
      <c r="C20" s="346"/>
      <c r="D20" s="2453" t="s">
        <v>552</v>
      </c>
      <c r="E20" s="2454"/>
      <c r="F20" s="2455"/>
      <c r="G20" s="334">
        <f>SUM('1. Classification &amp; Budget'!N50:Q56)</f>
        <v>0</v>
      </c>
      <c r="H20" s="332" t="s">
        <v>556</v>
      </c>
      <c r="I20" s="333">
        <f>'6. Detailed Budget'!G$21</f>
        <v>2.8</v>
      </c>
      <c r="J20" s="335">
        <f>I20*G20</f>
        <v>0</v>
      </c>
      <c r="K20" s="336">
        <f>IF(ISERROR(G20/G21),"",G20/G21)</f>
        <v>0</v>
      </c>
      <c r="L20" s="96"/>
    </row>
    <row r="21" spans="3:26" ht="27" thickBot="1">
      <c r="C21" s="346"/>
      <c r="D21" s="2453" t="s">
        <v>553</v>
      </c>
      <c r="E21" s="2454"/>
      <c r="F21" s="2455"/>
      <c r="G21" s="334">
        <f>SUM(G18:G20)</f>
        <v>5672.5</v>
      </c>
      <c r="H21" s="332" t="s">
        <v>556</v>
      </c>
      <c r="I21" s="333">
        <f>'6. Detailed Budget'!G$21</f>
        <v>2.8</v>
      </c>
      <c r="J21" s="335">
        <f>SUM(J18:J20)</f>
        <v>15883</v>
      </c>
      <c r="K21" s="337">
        <f>SUM(K18:K20)</f>
        <v>1</v>
      </c>
      <c r="L21" s="96"/>
    </row>
    <row r="22" spans="3:26">
      <c r="C22" s="346"/>
      <c r="D22" s="79"/>
      <c r="E22" s="79"/>
      <c r="F22" s="79"/>
      <c r="G22" s="79"/>
      <c r="H22" s="79"/>
      <c r="I22" s="79"/>
      <c r="J22" s="79"/>
      <c r="K22" s="79"/>
      <c r="L22" s="96"/>
    </row>
    <row r="23" spans="3:26">
      <c r="C23" s="346"/>
      <c r="D23" s="2462"/>
      <c r="E23" s="2462"/>
      <c r="F23" s="2462"/>
      <c r="G23" s="2462"/>
      <c r="H23" s="2462"/>
      <c r="I23" s="2462"/>
      <c r="J23" s="2462"/>
      <c r="K23" s="2462"/>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57"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58"/>
      <c r="F25" s="2458"/>
      <c r="G25" s="2458"/>
      <c r="H25" s="2458"/>
      <c r="I25" s="2458"/>
      <c r="J25" s="2458"/>
      <c r="K25" s="2459"/>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
      <c r="C27" s="346"/>
      <c r="D27" s="2470" t="s">
        <v>1798</v>
      </c>
      <c r="E27" s="2471"/>
      <c r="F27" s="2471"/>
      <c r="G27" s="2471"/>
      <c r="H27" s="2471"/>
      <c r="I27" s="2471"/>
      <c r="J27" s="2471"/>
      <c r="K27" s="2472"/>
      <c r="L27" s="96"/>
      <c r="N27" s="2246"/>
      <c r="O27" s="2246"/>
      <c r="P27" s="2246"/>
      <c r="Q27" s="2246"/>
      <c r="R27" s="2246"/>
      <c r="S27" s="2246"/>
      <c r="T27" s="2246"/>
      <c r="U27" s="2246"/>
      <c r="V27" s="2246"/>
      <c r="W27" s="2246"/>
      <c r="X27" s="2246"/>
      <c r="Y27" s="2246"/>
      <c r="Z27" s="2246"/>
    </row>
    <row r="28" spans="3:26" ht="35.25" customHeight="1">
      <c r="C28" s="346"/>
      <c r="D28" s="2460"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83"/>
      <c r="F28" s="1283"/>
      <c r="G28" s="1283"/>
      <c r="H28" s="1283"/>
      <c r="I28" s="1283"/>
      <c r="J28" s="1283"/>
      <c r="K28" s="2461"/>
      <c r="L28" s="96"/>
      <c r="N28" s="2246"/>
      <c r="O28" s="2246"/>
      <c r="P28" s="2246"/>
      <c r="Q28" s="2246"/>
      <c r="R28" s="2246"/>
      <c r="S28" s="2246"/>
      <c r="T28" s="2246"/>
      <c r="U28" s="2246"/>
      <c r="V28" s="2246"/>
      <c r="W28" s="2246"/>
      <c r="X28" s="2246"/>
      <c r="Y28" s="2246"/>
      <c r="Z28" s="2246"/>
    </row>
    <row r="29" spans="3:26" ht="51.75" customHeight="1" thickBot="1">
      <c r="C29" s="346"/>
      <c r="D29" s="2475" t="s">
        <v>1797</v>
      </c>
      <c r="E29" s="2476"/>
      <c r="F29" s="2476"/>
      <c r="G29" s="2476"/>
      <c r="H29" s="2476"/>
      <c r="I29" s="2476"/>
      <c r="J29" s="2476"/>
      <c r="K29" s="2477"/>
      <c r="L29" s="96"/>
      <c r="N29" s="2246"/>
      <c r="O29" s="2246"/>
      <c r="P29" s="2246"/>
      <c r="Q29" s="2246"/>
      <c r="R29" s="2246"/>
      <c r="S29" s="2246"/>
      <c r="T29" s="2246"/>
      <c r="U29" s="2246"/>
      <c r="V29" s="2246"/>
      <c r="W29" s="2246"/>
      <c r="X29" s="2246"/>
      <c r="Y29" s="2246"/>
      <c r="Z29" s="2246"/>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63"/>
      <c r="E31" s="2463"/>
      <c r="F31" s="2463"/>
      <c r="G31" s="79"/>
      <c r="H31" s="2456"/>
      <c r="I31" s="2456"/>
      <c r="J31" s="2456"/>
      <c r="K31" s="2456"/>
      <c r="L31" s="96"/>
      <c r="N31" s="595"/>
      <c r="O31" s="595"/>
      <c r="P31" s="595"/>
      <c r="Q31" s="595"/>
      <c r="R31" s="595"/>
      <c r="S31" s="595"/>
      <c r="T31" s="595"/>
      <c r="U31" s="595"/>
      <c r="V31" s="595"/>
      <c r="W31" s="595"/>
      <c r="X31" s="595"/>
    </row>
    <row r="32" spans="3:26" ht="13">
      <c r="C32" s="346"/>
      <c r="D32" s="2464" t="str">
        <f>IF(ISBLANK('1. Classification &amp; Budget'!H14),"",'1. Classification &amp; Budget'!H14)</f>
        <v>CETPRO "Sagrado Corazón de Jesús"</v>
      </c>
      <c r="E32" s="2464"/>
      <c r="F32" s="2464"/>
      <c r="G32" s="386"/>
      <c r="H32" s="2465"/>
      <c r="I32" s="2465"/>
      <c r="J32" s="2465"/>
      <c r="K32" s="2465"/>
      <c r="L32" s="96"/>
      <c r="N32" s="595"/>
      <c r="O32" s="595"/>
      <c r="P32" s="595"/>
      <c r="Q32" s="595"/>
      <c r="R32" s="595"/>
      <c r="S32" s="595"/>
      <c r="T32" s="595"/>
      <c r="U32" s="595"/>
      <c r="V32" s="595"/>
      <c r="W32" s="595"/>
      <c r="X32" s="595"/>
    </row>
    <row r="33" spans="3:24" ht="16.5" customHeight="1">
      <c r="C33" s="346"/>
      <c r="D33" s="2466" t="s">
        <v>557</v>
      </c>
      <c r="E33" s="2466"/>
      <c r="F33" s="2466"/>
      <c r="G33" s="79"/>
      <c r="H33" s="2466" t="s">
        <v>554</v>
      </c>
      <c r="I33" s="2466"/>
      <c r="J33" s="2466"/>
      <c r="K33" s="2466"/>
      <c r="L33" s="96"/>
      <c r="N33" s="595"/>
      <c r="O33" s="595"/>
      <c r="P33" s="595"/>
      <c r="Q33" s="595"/>
      <c r="R33" s="595"/>
      <c r="S33" s="595"/>
      <c r="T33" s="595"/>
      <c r="U33" s="595"/>
      <c r="V33" s="595"/>
      <c r="W33" s="595"/>
      <c r="X33" s="595"/>
    </row>
    <row r="34" spans="3:24" ht="13">
      <c r="C34" s="346"/>
      <c r="D34" s="2473"/>
      <c r="E34" s="2473"/>
      <c r="F34" s="1132" t="s">
        <v>555</v>
      </c>
      <c r="G34" s="386"/>
      <c r="H34" s="2474"/>
      <c r="I34" s="2474"/>
      <c r="J34" s="2474"/>
      <c r="K34" s="1132" t="s">
        <v>555</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69"/>
      <c r="E37" s="2469"/>
      <c r="F37" s="2469"/>
      <c r="G37" s="90"/>
      <c r="H37" s="90"/>
      <c r="I37" s="90"/>
      <c r="J37" s="90"/>
      <c r="K37" s="90"/>
      <c r="L37" s="96"/>
      <c r="N37" s="28"/>
      <c r="O37" s="28"/>
      <c r="P37" s="28"/>
      <c r="Q37" s="28"/>
      <c r="R37" s="28"/>
      <c r="S37" s="28"/>
      <c r="T37" s="28"/>
      <c r="U37" s="28"/>
      <c r="V37" s="28"/>
      <c r="W37" s="28"/>
    </row>
    <row r="38" spans="3:24">
      <c r="C38" s="346"/>
      <c r="D38" s="2467" t="s">
        <v>543</v>
      </c>
      <c r="E38" s="2468"/>
      <c r="F38" s="2468"/>
      <c r="G38" s="90"/>
      <c r="H38" s="90"/>
      <c r="I38" s="90"/>
      <c r="J38" s="90"/>
      <c r="K38" s="90"/>
      <c r="L38" s="96"/>
      <c r="N38" s="28"/>
      <c r="O38" s="28"/>
      <c r="P38" s="28"/>
      <c r="Q38" s="28"/>
      <c r="R38" s="28"/>
      <c r="S38" s="28"/>
      <c r="T38" s="28"/>
      <c r="U38" s="28"/>
      <c r="V38" s="28"/>
      <c r="W38" s="28"/>
    </row>
    <row r="39" spans="3:24">
      <c r="C39" s="346"/>
      <c r="D39" s="93"/>
      <c r="E39" s="93"/>
      <c r="F39" s="1132" t="s">
        <v>555</v>
      </c>
      <c r="G39" s="90"/>
      <c r="H39" s="90"/>
      <c r="I39" s="90"/>
      <c r="J39" s="90"/>
      <c r="K39" s="90"/>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C2:L2"/>
    <mergeCell ref="C3:L3"/>
    <mergeCell ref="D8:F8"/>
    <mergeCell ref="G8:K8"/>
    <mergeCell ref="D19:F19"/>
    <mergeCell ref="D10:F10"/>
    <mergeCell ref="G14:K14"/>
    <mergeCell ref="D15:F15"/>
    <mergeCell ref="G11:K11"/>
    <mergeCell ref="D11:F11"/>
    <mergeCell ref="F5:G5"/>
    <mergeCell ref="D9:F9"/>
    <mergeCell ref="G10:H10"/>
    <mergeCell ref="I10:K10"/>
    <mergeCell ref="D13:K13"/>
    <mergeCell ref="D14:F14"/>
    <mergeCell ref="D32:F32"/>
    <mergeCell ref="H32:K32"/>
    <mergeCell ref="H33:K33"/>
    <mergeCell ref="N27:Z29"/>
    <mergeCell ref="D38:F38"/>
    <mergeCell ref="D37:F37"/>
    <mergeCell ref="D27:K27"/>
    <mergeCell ref="D34:E34"/>
    <mergeCell ref="H34:J34"/>
    <mergeCell ref="D29:K29"/>
    <mergeCell ref="D33:F33"/>
    <mergeCell ref="G15:K15"/>
    <mergeCell ref="D18:F18"/>
    <mergeCell ref="H31:K31"/>
    <mergeCell ref="D20:F20"/>
    <mergeCell ref="D21:F21"/>
    <mergeCell ref="D25:K25"/>
    <mergeCell ref="D28:K28"/>
    <mergeCell ref="D23:K23"/>
    <mergeCell ref="D31:F31"/>
  </mergeCells>
  <conditionalFormatting sqref="D32:F33 G14:K15 G8:K11">
    <cfRule type="cellIs" dxfId="3" priority="1" stopIfTrue="1" operator="equal">
      <formula>0</formula>
    </cfRule>
  </conditionalFormatting>
  <pageMargins left="0.37" right="0.27" top="0.75" bottom="0.75" header="0.3" footer="0.3"/>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tint="0.34998626667073579"/>
    <pageSetUpPr autoPageBreaks="0"/>
  </sheetPr>
  <dimension ref="B1:T19"/>
  <sheetViews>
    <sheetView topLeftCell="A8" zoomScaleSheetLayoutView="80" workbookViewId="0">
      <selection activeCell="C2" sqref="C2:I2"/>
    </sheetView>
  </sheetViews>
  <sheetFormatPr baseColWidth="10" defaultColWidth="8.83203125" defaultRowHeight="12" x14ac:dyDescent="0"/>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8.83203125" style="93"/>
  </cols>
  <sheetData>
    <row r="1" spans="2:20" ht="13" thickBot="1">
      <c r="J1" s="90"/>
      <c r="K1" s="90"/>
      <c r="L1" s="90"/>
      <c r="M1" s="90"/>
      <c r="N1" s="90"/>
      <c r="O1" s="90"/>
      <c r="P1" s="90"/>
      <c r="Q1" s="90"/>
      <c r="R1" s="90"/>
      <c r="S1" s="90"/>
      <c r="T1" s="90"/>
    </row>
    <row r="2" spans="2:20" ht="21.75" customHeight="1" thickBot="1">
      <c r="B2" s="90"/>
      <c r="C2" s="2478" t="s">
        <v>1429</v>
      </c>
      <c r="D2" s="2479"/>
      <c r="E2" s="2479"/>
      <c r="F2" s="2479"/>
      <c r="G2" s="2479"/>
      <c r="H2" s="2479"/>
      <c r="I2" s="2480"/>
      <c r="J2" s="91"/>
      <c r="K2" s="91"/>
      <c r="L2" s="91"/>
      <c r="M2" s="91"/>
      <c r="N2" s="91"/>
      <c r="O2" s="91"/>
      <c r="P2" s="91"/>
      <c r="Q2" s="91"/>
      <c r="R2" s="91"/>
      <c r="S2" s="91"/>
      <c r="T2" s="97"/>
    </row>
    <row r="3" spans="2:20" ht="21" customHeight="1" thickBot="1">
      <c r="B3" s="90"/>
      <c r="C3" s="1566" t="s">
        <v>567</v>
      </c>
      <c r="D3" s="1567"/>
      <c r="E3" s="1567"/>
      <c r="F3" s="1567"/>
      <c r="G3" s="1567"/>
      <c r="H3" s="1567"/>
      <c r="I3" s="1568"/>
      <c r="J3" s="347"/>
      <c r="K3" s="347"/>
      <c r="L3" s="347"/>
      <c r="M3" s="347"/>
      <c r="N3" s="347"/>
      <c r="O3" s="347"/>
      <c r="P3" s="347"/>
      <c r="Q3" s="347"/>
      <c r="R3" s="347"/>
      <c r="S3" s="90"/>
      <c r="T3" s="97"/>
    </row>
    <row r="4" spans="2:20" ht="69" customHeight="1">
      <c r="C4" s="346"/>
      <c r="D4" s="2492" t="s">
        <v>1498</v>
      </c>
      <c r="E4" s="2492"/>
      <c r="F4" s="2492"/>
      <c r="G4" s="2492"/>
      <c r="H4" s="2492"/>
      <c r="I4" s="96"/>
    </row>
    <row r="5" spans="2:20">
      <c r="C5" s="346"/>
      <c r="D5" s="90"/>
      <c r="E5" s="90"/>
      <c r="F5" s="90"/>
      <c r="G5" s="90"/>
      <c r="H5" s="90"/>
      <c r="I5" s="96"/>
    </row>
    <row r="6" spans="2:20" ht="85.5" customHeight="1">
      <c r="C6" s="346"/>
      <c r="D6" s="2492" t="s">
        <v>1502</v>
      </c>
      <c r="E6" s="2492"/>
      <c r="F6" s="2492"/>
      <c r="G6" s="2492"/>
      <c r="H6" s="2492"/>
      <c r="I6" s="96"/>
    </row>
    <row r="7" spans="2:20">
      <c r="C7" s="346"/>
      <c r="D7" s="90"/>
      <c r="E7" s="90"/>
      <c r="F7" s="90"/>
      <c r="G7" s="90"/>
      <c r="H7" s="90"/>
      <c r="I7" s="96"/>
    </row>
    <row r="8" spans="2:20" ht="192" customHeight="1">
      <c r="C8" s="346"/>
      <c r="D8" s="2493" t="s">
        <v>1866</v>
      </c>
      <c r="E8" s="2494"/>
      <c r="F8" s="2494"/>
      <c r="G8" s="2494"/>
      <c r="H8" s="2494"/>
      <c r="I8" s="96"/>
    </row>
    <row r="9" spans="2:20">
      <c r="C9" s="346"/>
      <c r="D9" s="90"/>
      <c r="E9" s="90"/>
      <c r="F9" s="90"/>
      <c r="G9" s="90"/>
      <c r="H9" s="90"/>
      <c r="I9" s="96"/>
    </row>
    <row r="10" spans="2:20">
      <c r="C10" s="346"/>
      <c r="D10" s="90"/>
      <c r="E10" s="90"/>
      <c r="F10" s="90"/>
      <c r="G10" s="90"/>
      <c r="H10" s="90"/>
      <c r="I10" s="96"/>
    </row>
    <row r="11" spans="2:20" ht="13">
      <c r="C11" s="346"/>
      <c r="D11" s="1173" t="str">
        <f>IF(ISBLANK('1. Classification &amp; Budget'!I23),"",'1. Classification &amp; Budget'!I23)</f>
        <v>Anel</v>
      </c>
      <c r="E11" s="1174" t="str">
        <f>IF(ISBLANK('1. Classification &amp; Budget'!F23),"",'1. Classification &amp; Budget'!F23)</f>
        <v>Guel</v>
      </c>
      <c r="F11" s="90"/>
      <c r="G11" s="2495"/>
      <c r="H11" s="2495"/>
      <c r="I11" s="96"/>
    </row>
    <row r="12" spans="2:20">
      <c r="C12" s="346"/>
      <c r="D12" s="1156" t="s">
        <v>565</v>
      </c>
      <c r="E12" s="90"/>
      <c r="F12" s="90"/>
      <c r="G12" s="1156"/>
      <c r="H12" s="1155"/>
      <c r="I12" s="96"/>
    </row>
    <row r="13" spans="2:20">
      <c r="C13" s="346"/>
      <c r="D13" s="90"/>
      <c r="E13" s="90"/>
      <c r="F13" s="90"/>
      <c r="G13" s="90"/>
      <c r="H13" s="1155"/>
      <c r="I13" s="96"/>
    </row>
    <row r="14" spans="2:20" ht="13">
      <c r="C14" s="346"/>
      <c r="D14" s="2496"/>
      <c r="E14" s="2496"/>
      <c r="F14" s="90"/>
      <c r="G14" s="2495"/>
      <c r="H14" s="2495"/>
      <c r="I14" s="96"/>
    </row>
    <row r="15" spans="2:20">
      <c r="C15" s="346"/>
      <c r="D15" s="1156" t="s">
        <v>564</v>
      </c>
      <c r="E15" s="90"/>
      <c r="F15" s="90"/>
      <c r="G15" s="1156"/>
      <c r="H15" s="90"/>
      <c r="I15" s="96"/>
    </row>
    <row r="16" spans="2:20">
      <c r="C16" s="346"/>
      <c r="D16" s="90"/>
      <c r="E16" s="90"/>
      <c r="F16" s="90"/>
      <c r="G16" s="90"/>
      <c r="H16" s="90"/>
      <c r="I16" s="96"/>
    </row>
    <row r="17" spans="3:9" ht="13">
      <c r="C17" s="346"/>
      <c r="D17" s="2491"/>
      <c r="E17" s="2491"/>
      <c r="F17" s="90"/>
      <c r="G17" s="90"/>
      <c r="H17" s="90"/>
      <c r="I17" s="96"/>
    </row>
    <row r="18" spans="3:9">
      <c r="C18" s="346"/>
      <c r="D18" s="1156" t="s">
        <v>271</v>
      </c>
      <c r="E18" s="90"/>
      <c r="F18" s="90"/>
      <c r="G18" s="90"/>
      <c r="H18" s="90"/>
      <c r="I18" s="96"/>
    </row>
    <row r="19" spans="3:9" ht="13"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1" tint="0.14999847407452621"/>
  </sheetPr>
  <dimension ref="B4:M29"/>
  <sheetViews>
    <sheetView showGridLines="0" showRowColHeaders="0" workbookViewId="0">
      <selection activeCell="C23" sqref="C23:G23"/>
    </sheetView>
  </sheetViews>
  <sheetFormatPr baseColWidth="10" defaultColWidth="8.83203125" defaultRowHeight="12" x14ac:dyDescent="0"/>
  <cols>
    <col min="7" max="7" width="10.83203125" customWidth="1"/>
  </cols>
  <sheetData>
    <row r="4" spans="2:13" ht="13" thickBot="1"/>
    <row r="5" spans="2:13" ht="15.75" customHeight="1" thickBot="1">
      <c r="B5" s="1133"/>
      <c r="C5" s="1134"/>
      <c r="D5" s="1134"/>
      <c r="E5" s="1134"/>
      <c r="F5" s="1134"/>
      <c r="G5" s="1134"/>
      <c r="H5" s="1134"/>
      <c r="I5" s="1134"/>
      <c r="J5" s="1134"/>
      <c r="K5" s="1134"/>
      <c r="L5" s="1134"/>
      <c r="M5" s="1135"/>
    </row>
    <row r="6" spans="2:13" ht="38.25" customHeight="1" thickBot="1">
      <c r="B6" s="1136"/>
      <c r="C6" s="2497" t="s">
        <v>375</v>
      </c>
      <c r="D6" s="2498"/>
      <c r="E6" s="2498"/>
      <c r="F6" s="2498"/>
      <c r="G6" s="2498"/>
      <c r="H6" s="2498"/>
      <c r="I6" s="2498"/>
      <c r="J6" s="2498"/>
      <c r="K6" s="2498"/>
      <c r="L6" s="2499"/>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 thickBot="1">
      <c r="B22" s="1148"/>
      <c r="C22" s="1149"/>
      <c r="D22" s="1149"/>
      <c r="E22" s="1149"/>
      <c r="F22" s="1150"/>
      <c r="G22" s="1149"/>
      <c r="H22" s="1149"/>
      <c r="I22" s="1149"/>
      <c r="J22" s="1149"/>
      <c r="K22" s="1149"/>
      <c r="L22" s="1149"/>
      <c r="M22" s="1151"/>
    </row>
    <row r="23" spans="2:13" ht="27.75" customHeight="1" thickBot="1">
      <c r="B23" s="1148"/>
      <c r="C23" s="2500" t="s">
        <v>376</v>
      </c>
      <c r="D23" s="2501"/>
      <c r="E23" s="2501"/>
      <c r="F23" s="2501"/>
      <c r="G23" s="2502"/>
      <c r="H23" s="2500" t="s">
        <v>370</v>
      </c>
      <c r="I23" s="2501"/>
      <c r="J23" s="2501"/>
      <c r="K23" s="2501"/>
      <c r="L23" s="2502"/>
      <c r="M23" s="1151"/>
    </row>
    <row r="24" spans="2:13" ht="13"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109"/>
  <sheetViews>
    <sheetView workbookViewId="0">
      <selection activeCell="D14" sqref="D14"/>
    </sheetView>
  </sheetViews>
  <sheetFormatPr baseColWidth="10" defaultColWidth="8.83203125" defaultRowHeight="12" x14ac:dyDescent="0"/>
  <cols>
    <col min="1" max="1" width="16.83203125" bestFit="1" customWidth="1"/>
    <col min="2" max="2" width="53.6640625" bestFit="1" customWidth="1"/>
    <col min="3" max="3" width="10.6640625" customWidth="1"/>
    <col min="4" max="4" width="11.5" customWidth="1"/>
    <col min="14" max="14" width="14.5" customWidth="1"/>
  </cols>
  <sheetData>
    <row r="1" spans="1:19">
      <c r="A1" s="2" t="s">
        <v>73</v>
      </c>
      <c r="B1" s="35" t="s">
        <v>184</v>
      </c>
      <c r="C1" s="35">
        <v>1</v>
      </c>
      <c r="D1" s="1" t="s">
        <v>2</v>
      </c>
      <c r="E1" s="1">
        <v>304</v>
      </c>
      <c r="F1" s="1" t="s">
        <v>811</v>
      </c>
      <c r="G1" s="2" t="str">
        <f>IF(COUNTIF('1. Classification &amp; Budget'!E31:Q37,"XX")&gt;=1,"","XX")</f>
        <v/>
      </c>
      <c r="H1" s="3" t="s">
        <v>81</v>
      </c>
      <c r="I1" s="1" t="s">
        <v>24</v>
      </c>
      <c r="J1" s="1"/>
      <c r="K1" s="1"/>
      <c r="L1" s="20" t="s">
        <v>165</v>
      </c>
      <c r="M1" s="20" t="s">
        <v>293</v>
      </c>
      <c r="N1" s="1" t="s">
        <v>2</v>
      </c>
      <c r="O1" s="1" t="s">
        <v>817</v>
      </c>
      <c r="R1" s="16"/>
      <c r="S1" t="s">
        <v>804</v>
      </c>
    </row>
    <row r="2" spans="1:19">
      <c r="A2" s="2" t="s">
        <v>67</v>
      </c>
      <c r="B2" s="36" t="s">
        <v>1</v>
      </c>
      <c r="C2" s="36">
        <v>3</v>
      </c>
      <c r="D2" s="1" t="s">
        <v>5</v>
      </c>
      <c r="E2" s="1">
        <v>305</v>
      </c>
      <c r="F2" s="1" t="s">
        <v>811</v>
      </c>
      <c r="G2" s="2" t="s">
        <v>3</v>
      </c>
      <c r="H2" s="1" t="s">
        <v>82</v>
      </c>
      <c r="I2" s="1" t="s">
        <v>151</v>
      </c>
      <c r="J2" s="1"/>
      <c r="K2" s="1"/>
      <c r="L2" s="19" t="s">
        <v>191</v>
      </c>
      <c r="M2" s="20" t="s">
        <v>294</v>
      </c>
      <c r="N2" s="1" t="s">
        <v>5</v>
      </c>
      <c r="O2" s="1" t="s">
        <v>817</v>
      </c>
      <c r="R2" s="16"/>
      <c r="S2" s="584" t="s">
        <v>1796</v>
      </c>
    </row>
    <row r="3" spans="1:19">
      <c r="A3" s="2" t="s">
        <v>68</v>
      </c>
      <c r="B3" s="35" t="s">
        <v>221</v>
      </c>
      <c r="C3" s="35">
        <v>4</v>
      </c>
      <c r="D3" s="1" t="s">
        <v>7</v>
      </c>
      <c r="E3" s="1">
        <v>314</v>
      </c>
      <c r="F3" s="1" t="s">
        <v>811</v>
      </c>
      <c r="G3" s="1"/>
      <c r="H3" s="1" t="s">
        <v>80</v>
      </c>
      <c r="I3" s="1" t="s">
        <v>30</v>
      </c>
      <c r="J3" s="1"/>
      <c r="K3" s="1"/>
      <c r="L3" s="21" t="s">
        <v>192</v>
      </c>
      <c r="M3" s="20" t="s">
        <v>295</v>
      </c>
      <c r="N3" s="1" t="s">
        <v>7</v>
      </c>
      <c r="O3" s="1" t="s">
        <v>817</v>
      </c>
      <c r="S3" t="s">
        <v>805</v>
      </c>
    </row>
    <row r="4" spans="1:19">
      <c r="A4" s="36" t="s">
        <v>69</v>
      </c>
      <c r="B4" s="36" t="s">
        <v>223</v>
      </c>
      <c r="C4" s="36">
        <v>5</v>
      </c>
      <c r="D4" s="1" t="s">
        <v>164</v>
      </c>
      <c r="E4" s="1">
        <v>535</v>
      </c>
      <c r="F4" s="1" t="s">
        <v>812</v>
      </c>
      <c r="G4" s="1"/>
      <c r="H4" s="1"/>
      <c r="I4" s="1" t="s">
        <v>34</v>
      </c>
      <c r="J4" s="1"/>
      <c r="K4" s="1"/>
      <c r="L4" s="143" t="s">
        <v>193</v>
      </c>
      <c r="M4" s="20" t="s">
        <v>296</v>
      </c>
      <c r="N4" s="1" t="s">
        <v>8</v>
      </c>
      <c r="O4" s="1" t="s">
        <v>813</v>
      </c>
      <c r="S4" s="584"/>
    </row>
    <row r="5" spans="1:19">
      <c r="A5" s="36" t="s">
        <v>640</v>
      </c>
      <c r="B5" s="1" t="s">
        <v>4</v>
      </c>
      <c r="C5" s="1">
        <v>6</v>
      </c>
      <c r="D5" s="1" t="s">
        <v>8</v>
      </c>
      <c r="E5" s="1">
        <v>680</v>
      </c>
      <c r="F5" s="1" t="s">
        <v>813</v>
      </c>
      <c r="G5" s="1"/>
      <c r="H5" s="1"/>
      <c r="I5" s="1" t="s">
        <v>105</v>
      </c>
      <c r="J5" s="1"/>
      <c r="K5" s="1"/>
      <c r="L5" s="143" t="s">
        <v>1789</v>
      </c>
      <c r="M5" s="20" t="s">
        <v>1788</v>
      </c>
      <c r="N5" s="1" t="s">
        <v>153</v>
      </c>
      <c r="O5" s="1" t="s">
        <v>813</v>
      </c>
    </row>
    <row r="6" spans="1:19">
      <c r="A6" s="2" t="s">
        <v>70</v>
      </c>
      <c r="B6" s="36" t="s">
        <v>6</v>
      </c>
      <c r="C6" s="36">
        <v>7</v>
      </c>
      <c r="D6" s="1" t="s">
        <v>10</v>
      </c>
      <c r="E6" s="1">
        <v>511</v>
      </c>
      <c r="F6" s="1" t="s">
        <v>812</v>
      </c>
      <c r="G6" s="1"/>
      <c r="H6" s="1"/>
      <c r="I6" s="1" t="s">
        <v>150</v>
      </c>
      <c r="J6" s="1"/>
      <c r="K6" s="1"/>
      <c r="N6" s="1" t="s">
        <v>13</v>
      </c>
      <c r="O6" s="1" t="s">
        <v>818</v>
      </c>
      <c r="S6" s="584" t="s">
        <v>1792</v>
      </c>
    </row>
    <row r="7" spans="1:19">
      <c r="A7" s="2" t="s">
        <v>147</v>
      </c>
      <c r="B7" s="36" t="s">
        <v>9</v>
      </c>
      <c r="C7" s="36">
        <v>9</v>
      </c>
      <c r="D7" s="1" t="s">
        <v>201</v>
      </c>
      <c r="E7" s="1">
        <v>637</v>
      </c>
      <c r="F7" s="1" t="s">
        <v>813</v>
      </c>
      <c r="G7" s="1"/>
      <c r="H7" s="1"/>
      <c r="I7" s="1"/>
      <c r="J7" s="1"/>
      <c r="K7" s="1"/>
      <c r="N7" s="1" t="s">
        <v>155</v>
      </c>
      <c r="O7" s="1" t="s">
        <v>813</v>
      </c>
    </row>
    <row r="8" spans="1:19">
      <c r="A8">
        <v>2010</v>
      </c>
      <c r="B8" s="36" t="s">
        <v>179</v>
      </c>
      <c r="C8" s="36">
        <v>10</v>
      </c>
      <c r="D8" s="1" t="s">
        <v>11</v>
      </c>
      <c r="E8" s="1">
        <v>313</v>
      </c>
      <c r="F8" s="1" t="s">
        <v>811</v>
      </c>
      <c r="G8" s="1"/>
      <c r="H8" s="1"/>
      <c r="I8" s="1"/>
      <c r="J8" s="1"/>
      <c r="K8" s="1"/>
      <c r="N8" s="1" t="s">
        <v>157</v>
      </c>
      <c r="O8" s="1" t="s">
        <v>813</v>
      </c>
      <c r="S8" t="s">
        <v>1799</v>
      </c>
    </row>
    <row r="9" spans="1:19">
      <c r="A9">
        <v>2011</v>
      </c>
      <c r="B9" s="1" t="s">
        <v>12</v>
      </c>
      <c r="C9" s="1">
        <v>11</v>
      </c>
      <c r="D9" s="1" t="s">
        <v>153</v>
      </c>
      <c r="E9" s="1">
        <v>686</v>
      </c>
      <c r="F9" s="1" t="s">
        <v>813</v>
      </c>
      <c r="G9" s="1"/>
      <c r="H9" s="1"/>
      <c r="I9" s="1"/>
      <c r="J9" s="1"/>
      <c r="K9" s="1"/>
      <c r="N9" s="1" t="s">
        <v>198</v>
      </c>
      <c r="O9" s="1" t="s">
        <v>819</v>
      </c>
    </row>
    <row r="10" spans="1:19">
      <c r="A10">
        <v>2012</v>
      </c>
      <c r="B10" s="1" t="s">
        <v>15</v>
      </c>
      <c r="C10" s="1">
        <v>12</v>
      </c>
      <c r="D10" s="1" t="s">
        <v>13</v>
      </c>
      <c r="E10" s="1">
        <v>303</v>
      </c>
      <c r="F10" s="1" t="s">
        <v>811</v>
      </c>
      <c r="G10" s="1"/>
      <c r="H10" s="1"/>
      <c r="I10" s="1"/>
      <c r="J10" s="1"/>
      <c r="K10" s="1"/>
      <c r="N10" s="1" t="s">
        <v>163</v>
      </c>
      <c r="O10" s="1" t="s">
        <v>819</v>
      </c>
    </row>
    <row r="11" spans="1:19">
      <c r="A11">
        <v>2013</v>
      </c>
      <c r="B11" s="36" t="s">
        <v>185</v>
      </c>
      <c r="C11" s="36">
        <v>13</v>
      </c>
      <c r="D11" s="1" t="s">
        <v>155</v>
      </c>
      <c r="E11" s="1">
        <v>694</v>
      </c>
      <c r="F11" s="1" t="s">
        <v>813</v>
      </c>
      <c r="G11" s="1"/>
      <c r="H11" s="1"/>
      <c r="I11" s="1"/>
      <c r="J11" s="1"/>
      <c r="K11" s="1"/>
      <c r="N11" s="1" t="s">
        <v>16</v>
      </c>
      <c r="O11" s="1" t="s">
        <v>819</v>
      </c>
    </row>
    <row r="12" spans="1:19">
      <c r="A12">
        <v>2014</v>
      </c>
      <c r="B12" s="36" t="s">
        <v>17</v>
      </c>
      <c r="C12" s="36">
        <v>14</v>
      </c>
      <c r="D12" s="1" t="s">
        <v>157</v>
      </c>
      <c r="E12" s="1">
        <v>655</v>
      </c>
      <c r="F12" s="1" t="s">
        <v>813</v>
      </c>
      <c r="G12" s="3"/>
      <c r="H12" s="3"/>
      <c r="I12" s="3"/>
      <c r="J12" s="3"/>
      <c r="K12" s="3"/>
      <c r="N12" s="1" t="s">
        <v>18</v>
      </c>
      <c r="O12" s="1" t="s">
        <v>819</v>
      </c>
    </row>
    <row r="13" spans="1:19">
      <c r="A13">
        <v>2015</v>
      </c>
      <c r="B13" s="36" t="s">
        <v>186</v>
      </c>
      <c r="C13" s="36">
        <v>15</v>
      </c>
      <c r="D13" s="1" t="s">
        <v>208</v>
      </c>
      <c r="E13" s="1">
        <v>366</v>
      </c>
      <c r="F13" s="1" t="s">
        <v>811</v>
      </c>
      <c r="G13" s="3"/>
      <c r="H13" s="3"/>
      <c r="I13" s="3"/>
      <c r="J13" s="3"/>
      <c r="K13" s="3"/>
      <c r="N13" s="1" t="s">
        <v>20</v>
      </c>
      <c r="O13" s="143" t="s">
        <v>819</v>
      </c>
    </row>
    <row r="14" spans="1:19">
      <c r="A14">
        <v>2016</v>
      </c>
      <c r="B14" s="36" t="s">
        <v>218</v>
      </c>
      <c r="C14" s="36">
        <v>16</v>
      </c>
      <c r="D14" s="1" t="s">
        <v>198</v>
      </c>
      <c r="E14" s="1">
        <v>514</v>
      </c>
      <c r="F14" s="1" t="s">
        <v>812</v>
      </c>
      <c r="G14" s="3"/>
      <c r="H14" s="3"/>
      <c r="I14" s="3"/>
      <c r="J14" s="3"/>
      <c r="K14" s="3"/>
      <c r="N14" s="1" t="s">
        <v>21</v>
      </c>
      <c r="O14" s="143" t="s">
        <v>819</v>
      </c>
    </row>
    <row r="15" spans="1:19">
      <c r="B15" s="36" t="s">
        <v>187</v>
      </c>
      <c r="C15" s="36">
        <v>17</v>
      </c>
      <c r="D15" s="1" t="s">
        <v>163</v>
      </c>
      <c r="E15" s="1">
        <v>515</v>
      </c>
      <c r="F15" s="1" t="s">
        <v>812</v>
      </c>
      <c r="G15" s="3"/>
      <c r="H15" s="3"/>
      <c r="I15" s="3"/>
      <c r="J15" s="3"/>
      <c r="K15" s="3"/>
      <c r="N15" s="1" t="s">
        <v>202</v>
      </c>
      <c r="O15" s="143" t="s">
        <v>813</v>
      </c>
    </row>
    <row r="16" spans="1:19">
      <c r="B16" s="36" t="s">
        <v>188</v>
      </c>
      <c r="C16" s="36">
        <v>18</v>
      </c>
      <c r="D16" s="1" t="s">
        <v>16</v>
      </c>
      <c r="E16" s="1">
        <v>517</v>
      </c>
      <c r="F16" s="1" t="s">
        <v>812</v>
      </c>
      <c r="G16" s="3"/>
      <c r="H16" s="3"/>
      <c r="I16" s="3"/>
      <c r="J16" s="3"/>
      <c r="K16" s="3"/>
      <c r="N16" s="1" t="s">
        <v>211</v>
      </c>
      <c r="O16" s="143" t="s">
        <v>820</v>
      </c>
    </row>
    <row r="17" spans="1:19">
      <c r="B17" s="36" t="s">
        <v>181</v>
      </c>
      <c r="C17" s="36">
        <v>19</v>
      </c>
      <c r="D17" s="1" t="s">
        <v>18</v>
      </c>
      <c r="E17" s="1">
        <v>538</v>
      </c>
      <c r="F17" s="1" t="s">
        <v>812</v>
      </c>
      <c r="G17" s="3"/>
      <c r="H17" s="3"/>
      <c r="I17" s="3"/>
      <c r="J17" s="3"/>
      <c r="K17" s="3"/>
      <c r="N17" s="1" t="s">
        <v>23</v>
      </c>
      <c r="O17" s="143" t="s">
        <v>817</v>
      </c>
    </row>
    <row r="18" spans="1:19">
      <c r="B18" s="36" t="s">
        <v>219</v>
      </c>
      <c r="C18" s="36">
        <v>20</v>
      </c>
      <c r="D18" s="1" t="s">
        <v>20</v>
      </c>
      <c r="E18" s="1">
        <v>518</v>
      </c>
      <c r="F18" s="1" t="s">
        <v>812</v>
      </c>
      <c r="G18" s="3"/>
      <c r="H18" s="3"/>
      <c r="I18" s="3"/>
      <c r="J18" s="3"/>
      <c r="K18" s="3"/>
      <c r="N18" s="1" t="s">
        <v>27</v>
      </c>
      <c r="O18" s="143" t="s">
        <v>813</v>
      </c>
    </row>
    <row r="19" spans="1:19">
      <c r="B19" s="36" t="s">
        <v>182</v>
      </c>
      <c r="C19" s="36">
        <v>21</v>
      </c>
      <c r="D19" s="1" t="s">
        <v>21</v>
      </c>
      <c r="E19" s="1">
        <v>519</v>
      </c>
      <c r="F19" s="1" t="s">
        <v>812</v>
      </c>
      <c r="G19" s="3"/>
      <c r="H19" s="3"/>
      <c r="I19" s="3"/>
      <c r="J19" s="3"/>
      <c r="K19" s="3"/>
      <c r="N19" s="1" t="s">
        <v>29</v>
      </c>
      <c r="O19" s="143" t="s">
        <v>812</v>
      </c>
    </row>
    <row r="20" spans="1:19">
      <c r="B20" s="36" t="s">
        <v>1214</v>
      </c>
      <c r="C20" s="36">
        <v>22</v>
      </c>
      <c r="D20" s="1" t="s">
        <v>202</v>
      </c>
      <c r="E20" s="1">
        <v>663</v>
      </c>
      <c r="F20" s="1" t="s">
        <v>813</v>
      </c>
      <c r="G20" s="1"/>
      <c r="H20" s="1"/>
      <c r="I20" s="1"/>
      <c r="J20" s="1"/>
      <c r="K20" s="1"/>
      <c r="N20" s="1" t="s">
        <v>32</v>
      </c>
      <c r="O20" s="143" t="s">
        <v>813</v>
      </c>
      <c r="S20" t="s">
        <v>806</v>
      </c>
    </row>
    <row r="21" spans="1:19">
      <c r="B21" s="36" t="s">
        <v>19</v>
      </c>
      <c r="C21" s="36">
        <v>23</v>
      </c>
      <c r="D21" s="1" t="s">
        <v>211</v>
      </c>
      <c r="E21" s="1">
        <v>411</v>
      </c>
      <c r="F21" s="1" t="s">
        <v>812</v>
      </c>
      <c r="G21" s="1"/>
      <c r="H21" s="1"/>
      <c r="I21" s="1"/>
      <c r="J21" s="1"/>
      <c r="K21" s="1"/>
      <c r="N21" s="1" t="s">
        <v>33</v>
      </c>
      <c r="O21" s="143" t="s">
        <v>819</v>
      </c>
      <c r="S21" t="s">
        <v>1793</v>
      </c>
    </row>
    <row r="22" spans="1:19">
      <c r="B22" s="36" t="s">
        <v>183</v>
      </c>
      <c r="C22" s="36">
        <v>24</v>
      </c>
      <c r="D22" s="37" t="s">
        <v>383</v>
      </c>
      <c r="E22" s="3">
        <v>635</v>
      </c>
      <c r="F22" s="3" t="s">
        <v>813</v>
      </c>
      <c r="G22" s="1"/>
      <c r="H22" s="1"/>
      <c r="I22" s="1"/>
      <c r="J22" s="1"/>
      <c r="K22" s="1"/>
      <c r="N22" s="1" t="s">
        <v>37</v>
      </c>
      <c r="O22" s="143" t="s">
        <v>821</v>
      </c>
    </row>
    <row r="23" spans="1:19">
      <c r="A23" s="35" t="s">
        <v>385</v>
      </c>
      <c r="B23" s="36" t="s">
        <v>222</v>
      </c>
      <c r="C23" s="36">
        <v>25</v>
      </c>
      <c r="D23" s="1" t="s">
        <v>23</v>
      </c>
      <c r="E23" s="3">
        <v>242</v>
      </c>
      <c r="F23" s="3" t="s">
        <v>811</v>
      </c>
      <c r="G23" s="3"/>
      <c r="H23" s="3"/>
      <c r="I23" s="3"/>
      <c r="J23" s="3"/>
      <c r="K23" s="3"/>
      <c r="N23" s="1" t="s">
        <v>41</v>
      </c>
      <c r="O23" s="143" t="s">
        <v>818</v>
      </c>
      <c r="S23" t="s">
        <v>807</v>
      </c>
    </row>
    <row r="24" spans="1:19">
      <c r="A24" s="35" t="s">
        <v>386</v>
      </c>
      <c r="B24" s="37" t="s">
        <v>22</v>
      </c>
      <c r="C24" s="37">
        <v>26</v>
      </c>
      <c r="D24" s="1" t="s">
        <v>27</v>
      </c>
      <c r="E24" s="3">
        <v>641</v>
      </c>
      <c r="F24" s="3" t="s">
        <v>813</v>
      </c>
      <c r="G24" s="3"/>
      <c r="H24" s="3"/>
      <c r="I24" s="3"/>
      <c r="J24" s="3"/>
      <c r="K24" s="3"/>
      <c r="N24" s="3" t="s">
        <v>158</v>
      </c>
      <c r="O24" s="143" t="s">
        <v>813</v>
      </c>
      <c r="S24" s="584" t="s">
        <v>1800</v>
      </c>
    </row>
    <row r="25" spans="1:19">
      <c r="A25" s="35" t="s">
        <v>387</v>
      </c>
      <c r="B25" s="37" t="s">
        <v>26</v>
      </c>
      <c r="C25" s="37">
        <v>27</v>
      </c>
      <c r="D25" s="1" t="s">
        <v>29</v>
      </c>
      <c r="E25" s="3">
        <v>520</v>
      </c>
      <c r="F25" s="3" t="s">
        <v>812</v>
      </c>
      <c r="G25" s="3"/>
      <c r="H25" s="3"/>
      <c r="I25" s="3"/>
      <c r="J25" s="3"/>
      <c r="K25" s="3"/>
      <c r="N25" s="1" t="s">
        <v>42</v>
      </c>
      <c r="O25" s="143" t="s">
        <v>817</v>
      </c>
    </row>
    <row r="26" spans="1:19">
      <c r="B26" s="37" t="s">
        <v>28</v>
      </c>
      <c r="C26" s="37">
        <v>28</v>
      </c>
      <c r="D26" s="1" t="s">
        <v>32</v>
      </c>
      <c r="E26" s="3">
        <v>675</v>
      </c>
      <c r="F26" s="3" t="s">
        <v>813</v>
      </c>
      <c r="G26" s="3"/>
      <c r="H26" s="3"/>
      <c r="I26" s="3"/>
      <c r="J26" s="3"/>
      <c r="K26" s="3"/>
      <c r="N26" s="1" t="s">
        <v>43</v>
      </c>
      <c r="O26" s="143" t="s">
        <v>813</v>
      </c>
      <c r="S26" t="s">
        <v>808</v>
      </c>
    </row>
    <row r="27" spans="1:19">
      <c r="B27" s="37" t="s">
        <v>31</v>
      </c>
      <c r="C27" s="37">
        <v>29</v>
      </c>
      <c r="D27" s="1" t="s">
        <v>199</v>
      </c>
      <c r="E27" s="1">
        <v>504</v>
      </c>
      <c r="F27" s="1" t="s">
        <v>812</v>
      </c>
      <c r="G27" s="1"/>
      <c r="H27" s="1"/>
      <c r="I27" s="1"/>
      <c r="J27" s="1"/>
      <c r="K27" s="1"/>
      <c r="N27" s="3" t="s">
        <v>152</v>
      </c>
      <c r="O27" s="143" t="s">
        <v>813</v>
      </c>
      <c r="S27" s="584" t="s">
        <v>1794</v>
      </c>
    </row>
    <row r="28" spans="1:19">
      <c r="B28" s="37" t="s">
        <v>825</v>
      </c>
      <c r="C28" s="37">
        <v>30</v>
      </c>
      <c r="D28" s="17" t="s">
        <v>189</v>
      </c>
      <c r="E28" s="3">
        <v>522</v>
      </c>
      <c r="F28" s="3" t="s">
        <v>812</v>
      </c>
      <c r="G28" s="1"/>
      <c r="H28" s="1"/>
      <c r="I28" s="1"/>
      <c r="J28" s="1"/>
      <c r="K28" s="1"/>
      <c r="N28" s="1" t="s">
        <v>44</v>
      </c>
      <c r="O28" s="143" t="s">
        <v>813</v>
      </c>
    </row>
    <row r="29" spans="1:19">
      <c r="B29" s="37" t="s">
        <v>220</v>
      </c>
      <c r="C29" s="37">
        <v>31</v>
      </c>
      <c r="D29" s="1" t="s">
        <v>209</v>
      </c>
      <c r="E29" s="1">
        <v>497</v>
      </c>
      <c r="F29" s="1" t="s">
        <v>811</v>
      </c>
      <c r="G29" s="1"/>
      <c r="H29" s="1"/>
      <c r="I29" s="1"/>
      <c r="J29" s="1"/>
      <c r="K29" s="1"/>
      <c r="N29" s="1" t="s">
        <v>45</v>
      </c>
      <c r="O29" s="143" t="s">
        <v>819</v>
      </c>
      <c r="S29" t="s">
        <v>809</v>
      </c>
    </row>
    <row r="30" spans="1:19">
      <c r="B30" s="37" t="s">
        <v>1215</v>
      </c>
      <c r="C30" s="37">
        <v>32</v>
      </c>
      <c r="D30" s="1" t="s">
        <v>33</v>
      </c>
      <c r="E30" s="3">
        <v>532</v>
      </c>
      <c r="F30" s="3" t="s">
        <v>812</v>
      </c>
      <c r="G30" s="1"/>
      <c r="H30" s="1"/>
      <c r="I30" s="1"/>
      <c r="J30" s="1"/>
      <c r="K30" s="1"/>
      <c r="N30" s="1" t="s">
        <v>816</v>
      </c>
      <c r="O30" s="143" t="s">
        <v>819</v>
      </c>
      <c r="S30" t="s">
        <v>1795</v>
      </c>
    </row>
    <row r="31" spans="1:19">
      <c r="B31" s="37" t="s">
        <v>1216</v>
      </c>
      <c r="C31" s="37">
        <v>33</v>
      </c>
      <c r="D31" s="1" t="s">
        <v>37</v>
      </c>
      <c r="E31" s="3">
        <v>440</v>
      </c>
      <c r="F31" s="3" t="s">
        <v>811</v>
      </c>
      <c r="G31" s="1"/>
      <c r="H31" s="1"/>
      <c r="I31" s="1"/>
      <c r="J31" s="1"/>
      <c r="K31" s="1"/>
      <c r="N31" s="1" t="s">
        <v>46</v>
      </c>
      <c r="O31" s="143" t="s">
        <v>817</v>
      </c>
    </row>
    <row r="32" spans="1:19">
      <c r="B32" s="36" t="s">
        <v>257</v>
      </c>
      <c r="C32" s="36"/>
      <c r="D32" s="1" t="s">
        <v>38</v>
      </c>
      <c r="E32" s="3">
        <v>306</v>
      </c>
      <c r="F32" s="3" t="s">
        <v>811</v>
      </c>
      <c r="G32" s="1"/>
      <c r="H32" s="1"/>
      <c r="I32" s="1"/>
      <c r="J32" s="1"/>
      <c r="K32" s="1"/>
      <c r="N32" s="1" t="s">
        <v>47</v>
      </c>
      <c r="O32" s="143" t="s">
        <v>818</v>
      </c>
      <c r="S32" t="s">
        <v>1791</v>
      </c>
    </row>
    <row r="33" spans="2:19">
      <c r="B33" s="1"/>
      <c r="C33" s="1"/>
      <c r="D33" s="1" t="s">
        <v>162</v>
      </c>
      <c r="E33" s="1">
        <v>615</v>
      </c>
      <c r="F33" s="1" t="s">
        <v>813</v>
      </c>
      <c r="G33" s="1"/>
      <c r="H33" s="1"/>
      <c r="I33" s="1"/>
      <c r="J33" s="1"/>
      <c r="K33" s="1"/>
      <c r="N33" s="1" t="s">
        <v>48</v>
      </c>
      <c r="O33" s="143" t="s">
        <v>821</v>
      </c>
      <c r="S33" t="s">
        <v>1801</v>
      </c>
    </row>
    <row r="34" spans="2:19">
      <c r="B34" s="3"/>
      <c r="C34" s="3"/>
      <c r="D34" s="1" t="s">
        <v>41</v>
      </c>
      <c r="E34" s="3">
        <v>307</v>
      </c>
      <c r="F34" s="3" t="s">
        <v>811</v>
      </c>
      <c r="G34" s="3"/>
      <c r="H34" s="3"/>
      <c r="I34" s="3"/>
      <c r="J34" s="3"/>
      <c r="K34" s="3"/>
      <c r="N34" s="1" t="s">
        <v>204</v>
      </c>
      <c r="O34" s="143" t="s">
        <v>813</v>
      </c>
    </row>
    <row r="35" spans="2:19">
      <c r="B35" s="3"/>
      <c r="C35" s="3"/>
      <c r="D35" s="1" t="s">
        <v>203</v>
      </c>
      <c r="E35" s="1">
        <v>632</v>
      </c>
      <c r="F35" s="1" t="s">
        <v>813</v>
      </c>
      <c r="G35" s="3"/>
      <c r="H35" s="3"/>
      <c r="I35" s="3"/>
      <c r="J35" s="3"/>
      <c r="K35" s="3"/>
      <c r="N35" s="1" t="s">
        <v>49</v>
      </c>
      <c r="O35" s="143" t="s">
        <v>819</v>
      </c>
    </row>
    <row r="36" spans="2:19">
      <c r="B36" s="1"/>
      <c r="C36" s="1"/>
      <c r="D36" s="3" t="s">
        <v>158</v>
      </c>
      <c r="E36" s="3">
        <v>669</v>
      </c>
      <c r="F36" s="3" t="s">
        <v>813</v>
      </c>
      <c r="G36" s="1"/>
      <c r="H36" s="1"/>
      <c r="I36" s="1"/>
      <c r="J36" s="1"/>
      <c r="K36" s="1"/>
      <c r="N36" s="1" t="s">
        <v>50</v>
      </c>
      <c r="O36" s="143" t="s">
        <v>819</v>
      </c>
    </row>
    <row r="37" spans="2:19">
      <c r="B37" s="1"/>
      <c r="C37" s="1"/>
      <c r="D37" s="1" t="s">
        <v>42</v>
      </c>
      <c r="E37" s="1">
        <v>249</v>
      </c>
      <c r="F37" s="1" t="s">
        <v>811</v>
      </c>
      <c r="G37" s="1"/>
      <c r="H37" s="1"/>
      <c r="I37" s="1"/>
      <c r="J37" s="1"/>
      <c r="K37" s="1"/>
      <c r="N37" s="1" t="s">
        <v>51</v>
      </c>
      <c r="O37" s="143" t="s">
        <v>819</v>
      </c>
    </row>
    <row r="38" spans="2:19">
      <c r="B38" s="1"/>
      <c r="C38" s="1"/>
      <c r="D38" s="1" t="s">
        <v>43</v>
      </c>
      <c r="E38" s="1">
        <v>684</v>
      </c>
      <c r="F38" s="1" t="s">
        <v>813</v>
      </c>
      <c r="G38" s="1"/>
      <c r="H38" s="1"/>
      <c r="I38" s="1"/>
      <c r="J38" s="1"/>
      <c r="K38" s="1"/>
      <c r="N38" s="1" t="s">
        <v>52</v>
      </c>
      <c r="O38" s="143" t="s">
        <v>819</v>
      </c>
    </row>
    <row r="39" spans="2:19">
      <c r="B39" s="1"/>
      <c r="C39" s="1"/>
      <c r="D39" s="3" t="s">
        <v>152</v>
      </c>
      <c r="E39" s="3">
        <v>614</v>
      </c>
      <c r="F39" s="3" t="s">
        <v>813</v>
      </c>
      <c r="G39" s="1"/>
      <c r="H39" s="1"/>
      <c r="I39" s="1"/>
      <c r="J39" s="1"/>
      <c r="K39" s="1"/>
      <c r="N39" s="1" t="s">
        <v>160</v>
      </c>
      <c r="O39" s="143" t="s">
        <v>818</v>
      </c>
    </row>
    <row r="40" spans="2:19">
      <c r="B40" s="1"/>
      <c r="C40" s="1"/>
      <c r="D40" s="1" t="s">
        <v>44</v>
      </c>
      <c r="E40" s="1">
        <v>688</v>
      </c>
      <c r="F40" s="1" t="s">
        <v>813</v>
      </c>
      <c r="G40" s="1"/>
      <c r="H40" s="1"/>
      <c r="I40" s="1"/>
      <c r="J40" s="1"/>
      <c r="K40" s="1"/>
      <c r="N40" s="1" t="s">
        <v>53</v>
      </c>
      <c r="O40" s="143" t="s">
        <v>817</v>
      </c>
    </row>
    <row r="41" spans="2:19">
      <c r="B41" s="1"/>
      <c r="C41" s="1"/>
      <c r="D41" s="1" t="s">
        <v>45</v>
      </c>
      <c r="E41" s="3">
        <v>510</v>
      </c>
      <c r="F41" s="3" t="s">
        <v>812</v>
      </c>
      <c r="G41" s="1"/>
      <c r="H41" s="1"/>
      <c r="I41" s="1"/>
      <c r="J41" s="1"/>
      <c r="K41" s="1"/>
      <c r="N41" s="1" t="s">
        <v>159</v>
      </c>
      <c r="O41" s="143" t="s">
        <v>813</v>
      </c>
    </row>
    <row r="42" spans="2:19">
      <c r="B42" s="1"/>
      <c r="C42" s="1"/>
      <c r="D42" s="1" t="s">
        <v>212</v>
      </c>
      <c r="E42" s="1">
        <v>401</v>
      </c>
      <c r="F42" s="1" t="s">
        <v>812</v>
      </c>
      <c r="G42" s="1"/>
      <c r="H42" s="1"/>
      <c r="I42" s="1"/>
      <c r="J42" s="1"/>
      <c r="K42" s="1"/>
      <c r="N42" s="1" t="s">
        <v>54</v>
      </c>
      <c r="O42" s="143" t="s">
        <v>813</v>
      </c>
    </row>
    <row r="43" spans="2:19">
      <c r="B43" s="1"/>
      <c r="C43" s="1"/>
      <c r="D43" s="1" t="s">
        <v>46</v>
      </c>
      <c r="E43" s="3">
        <v>261</v>
      </c>
      <c r="F43" s="3" t="s">
        <v>811</v>
      </c>
      <c r="G43" s="1"/>
      <c r="H43" s="1"/>
      <c r="I43" s="1"/>
      <c r="J43" s="1"/>
      <c r="K43" s="1"/>
      <c r="N43" s="1" t="s">
        <v>161</v>
      </c>
      <c r="O43" s="143" t="s">
        <v>813</v>
      </c>
    </row>
    <row r="44" spans="2:19">
      <c r="B44" s="1"/>
      <c r="C44" s="1"/>
      <c r="D44" s="1" t="s">
        <v>47</v>
      </c>
      <c r="E44" s="3">
        <v>309</v>
      </c>
      <c r="F44" s="3" t="s">
        <v>811</v>
      </c>
      <c r="G44" s="1"/>
      <c r="H44" s="1"/>
      <c r="I44" s="1"/>
      <c r="J44" s="1"/>
      <c r="K44" s="1"/>
      <c r="N44" s="1" t="s">
        <v>55</v>
      </c>
      <c r="O44" s="143" t="s">
        <v>813</v>
      </c>
    </row>
    <row r="45" spans="2:19">
      <c r="B45" s="1"/>
      <c r="C45" s="1"/>
      <c r="D45" s="1" t="s">
        <v>48</v>
      </c>
      <c r="E45" s="3">
        <v>378</v>
      </c>
      <c r="F45" s="3" t="s">
        <v>811</v>
      </c>
      <c r="G45" s="1"/>
      <c r="H45" s="1"/>
      <c r="I45" s="1"/>
      <c r="J45" s="1"/>
      <c r="K45" s="1"/>
      <c r="N45" s="3" t="s">
        <v>383</v>
      </c>
      <c r="O45" s="143" t="s">
        <v>813</v>
      </c>
    </row>
    <row r="46" spans="2:19">
      <c r="B46" s="1"/>
      <c r="C46" s="1"/>
      <c r="D46" s="1" t="s">
        <v>204</v>
      </c>
      <c r="E46" s="1">
        <v>640</v>
      </c>
      <c r="F46" s="1" t="s">
        <v>813</v>
      </c>
      <c r="G46" s="1"/>
      <c r="H46" s="1"/>
      <c r="I46" s="1"/>
      <c r="J46" s="1"/>
      <c r="K46" s="1"/>
      <c r="N46" s="1" t="s">
        <v>154</v>
      </c>
      <c r="O46" s="143" t="s">
        <v>813</v>
      </c>
    </row>
    <row r="47" spans="2:19">
      <c r="B47" s="1"/>
      <c r="C47" s="1"/>
      <c r="D47" s="1" t="s">
        <v>205</v>
      </c>
      <c r="E47" s="1">
        <v>697</v>
      </c>
      <c r="F47" s="1" t="s">
        <v>813</v>
      </c>
      <c r="G47" s="1"/>
      <c r="H47" s="1"/>
      <c r="I47" s="1"/>
      <c r="J47" s="1"/>
      <c r="K47" s="1"/>
      <c r="N47" s="1" t="s">
        <v>56</v>
      </c>
      <c r="O47" s="143" t="s">
        <v>818</v>
      </c>
    </row>
    <row r="48" spans="2:19">
      <c r="B48" s="1"/>
      <c r="C48" s="1"/>
      <c r="D48" s="1" t="s">
        <v>810</v>
      </c>
      <c r="E48" s="1">
        <v>367</v>
      </c>
      <c r="F48" s="1" t="s">
        <v>811</v>
      </c>
      <c r="G48" s="1"/>
      <c r="H48" s="1"/>
      <c r="I48" s="1"/>
      <c r="J48" s="1"/>
      <c r="K48" s="1"/>
      <c r="N48" s="1" t="s">
        <v>57</v>
      </c>
      <c r="O48" s="143" t="s">
        <v>813</v>
      </c>
    </row>
    <row r="49" spans="2:15">
      <c r="B49" s="1"/>
      <c r="C49" s="1"/>
      <c r="D49" s="1" t="s">
        <v>49</v>
      </c>
      <c r="E49" s="1">
        <v>524</v>
      </c>
      <c r="F49" s="1" t="s">
        <v>812</v>
      </c>
      <c r="G49" s="1"/>
      <c r="H49" s="1"/>
      <c r="I49" s="1"/>
      <c r="J49" s="1"/>
      <c r="K49" s="1"/>
      <c r="N49" s="1" t="s">
        <v>58</v>
      </c>
      <c r="O49" s="143" t="s">
        <v>817</v>
      </c>
    </row>
    <row r="50" spans="2:15">
      <c r="B50" s="1"/>
      <c r="C50" s="1"/>
      <c r="D50" s="1" t="s">
        <v>156</v>
      </c>
      <c r="E50" s="1">
        <v>683</v>
      </c>
      <c r="F50" s="1" t="s">
        <v>813</v>
      </c>
      <c r="G50" s="1"/>
      <c r="H50" s="1"/>
      <c r="I50" s="1"/>
      <c r="J50" s="1"/>
      <c r="K50" s="1"/>
      <c r="N50" s="1" t="s">
        <v>215</v>
      </c>
      <c r="O50" s="143" t="s">
        <v>820</v>
      </c>
    </row>
    <row r="51" spans="2:15">
      <c r="B51" s="1"/>
      <c r="C51" s="1"/>
      <c r="D51" s="1" t="s">
        <v>50</v>
      </c>
      <c r="E51" s="1">
        <v>525</v>
      </c>
      <c r="F51" s="1" t="s">
        <v>812</v>
      </c>
      <c r="G51" s="1"/>
      <c r="H51" s="1"/>
      <c r="I51" s="1"/>
      <c r="J51" s="1"/>
      <c r="K51" s="1"/>
      <c r="N51" s="1" t="s">
        <v>59</v>
      </c>
      <c r="O51" s="143" t="s">
        <v>813</v>
      </c>
    </row>
    <row r="52" spans="2:15">
      <c r="D52" s="1" t="s">
        <v>51</v>
      </c>
      <c r="E52" s="1">
        <v>526</v>
      </c>
      <c r="F52" s="1" t="s">
        <v>812</v>
      </c>
      <c r="N52" s="143"/>
    </row>
    <row r="53" spans="2:15">
      <c r="D53" s="1" t="s">
        <v>52</v>
      </c>
      <c r="E53" s="1">
        <v>527</v>
      </c>
      <c r="F53" s="1" t="s">
        <v>812</v>
      </c>
      <c r="N53" s="143"/>
    </row>
    <row r="54" spans="2:15">
      <c r="D54" s="1" t="s">
        <v>160</v>
      </c>
      <c r="E54" s="1">
        <v>492</v>
      </c>
      <c r="F54" s="1" t="s">
        <v>811</v>
      </c>
      <c r="N54" s="143"/>
    </row>
    <row r="55" spans="2:15">
      <c r="D55" s="1" t="s">
        <v>53</v>
      </c>
      <c r="E55" s="1">
        <v>403</v>
      </c>
      <c r="F55" s="1" t="s">
        <v>811</v>
      </c>
      <c r="N55" s="143"/>
    </row>
    <row r="56" spans="2:15">
      <c r="D56" s="1" t="s">
        <v>159</v>
      </c>
      <c r="E56" s="1">
        <v>696</v>
      </c>
      <c r="F56" s="1" t="s">
        <v>813</v>
      </c>
      <c r="N56" s="143"/>
    </row>
    <row r="57" spans="2:15">
      <c r="D57" s="1" t="s">
        <v>213</v>
      </c>
      <c r="E57" s="1">
        <v>491</v>
      </c>
      <c r="F57" s="1" t="s">
        <v>812</v>
      </c>
      <c r="N57" s="143"/>
    </row>
    <row r="58" spans="2:15">
      <c r="D58" s="1" t="s">
        <v>54</v>
      </c>
      <c r="E58" s="1">
        <v>685</v>
      </c>
      <c r="F58" s="1" t="s">
        <v>813</v>
      </c>
      <c r="N58" s="143"/>
    </row>
    <row r="59" spans="2:15">
      <c r="D59" s="1" t="s">
        <v>161</v>
      </c>
      <c r="E59" s="1">
        <v>636</v>
      </c>
      <c r="F59" s="1" t="s">
        <v>813</v>
      </c>
      <c r="N59" s="143"/>
    </row>
    <row r="60" spans="2:15">
      <c r="D60" s="1" t="s">
        <v>206</v>
      </c>
      <c r="E60" s="1">
        <v>674</v>
      </c>
      <c r="F60" s="1" t="s">
        <v>813</v>
      </c>
      <c r="N60" s="143"/>
    </row>
    <row r="61" spans="2:15">
      <c r="D61" s="1" t="s">
        <v>200</v>
      </c>
      <c r="E61" s="1">
        <v>568</v>
      </c>
      <c r="F61" s="1" t="s">
        <v>812</v>
      </c>
      <c r="N61" s="143"/>
    </row>
    <row r="62" spans="2:15">
      <c r="D62" s="1" t="s">
        <v>207</v>
      </c>
      <c r="E62" s="1">
        <v>645</v>
      </c>
      <c r="F62" s="1" t="s">
        <v>813</v>
      </c>
      <c r="N62" s="143"/>
    </row>
    <row r="63" spans="2:15">
      <c r="D63" s="1" t="s">
        <v>55</v>
      </c>
      <c r="E63" s="1">
        <v>621</v>
      </c>
      <c r="F63" s="1" t="s">
        <v>813</v>
      </c>
      <c r="N63" s="143"/>
    </row>
    <row r="64" spans="2:15">
      <c r="D64" s="1" t="s">
        <v>210</v>
      </c>
      <c r="E64" s="1">
        <v>493</v>
      </c>
      <c r="F64" s="1" t="s">
        <v>812</v>
      </c>
      <c r="N64" s="143"/>
    </row>
    <row r="65" spans="2:14">
      <c r="D65" s="1" t="s">
        <v>154</v>
      </c>
      <c r="E65" s="1">
        <v>693</v>
      </c>
      <c r="F65" s="1" t="s">
        <v>813</v>
      </c>
      <c r="N65" s="143"/>
    </row>
    <row r="66" spans="2:14">
      <c r="D66" s="1" t="s">
        <v>214</v>
      </c>
      <c r="E66" s="1">
        <v>421</v>
      </c>
      <c r="F66" s="1" t="s">
        <v>812</v>
      </c>
      <c r="N66" s="143"/>
    </row>
    <row r="67" spans="2:14">
      <c r="D67" s="1" t="s">
        <v>56</v>
      </c>
      <c r="E67" s="3">
        <v>315</v>
      </c>
      <c r="F67" s="3" t="s">
        <v>811</v>
      </c>
      <c r="N67" s="143"/>
    </row>
    <row r="68" spans="2:14">
      <c r="D68" s="1" t="s">
        <v>57</v>
      </c>
      <c r="E68" s="3">
        <v>617</v>
      </c>
      <c r="F68" s="3" t="s">
        <v>813</v>
      </c>
      <c r="N68" s="143"/>
    </row>
    <row r="69" spans="2:14">
      <c r="D69" s="1" t="s">
        <v>58</v>
      </c>
      <c r="E69" s="1">
        <v>343</v>
      </c>
      <c r="F69" s="1" t="s">
        <v>811</v>
      </c>
      <c r="N69" s="143"/>
    </row>
    <row r="70" spans="2:14">
      <c r="D70" s="1" t="s">
        <v>215</v>
      </c>
      <c r="E70" s="1">
        <v>461</v>
      </c>
      <c r="F70" s="1" t="s">
        <v>812</v>
      </c>
      <c r="N70" s="143"/>
    </row>
    <row r="71" spans="2:14">
      <c r="D71" s="1" t="s">
        <v>59</v>
      </c>
      <c r="E71" s="1">
        <v>611</v>
      </c>
      <c r="F71" s="1" t="s">
        <v>813</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CG211"/>
  <sheetViews>
    <sheetView workbookViewId="0">
      <selection activeCell="A2" sqref="A2"/>
    </sheetView>
  </sheetViews>
  <sheetFormatPr baseColWidth="10" defaultColWidth="8.83203125" defaultRowHeight="12" x14ac:dyDescent="0"/>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166</v>
      </c>
      <c r="B1" s="10" t="s">
        <v>823</v>
      </c>
    </row>
    <row r="2" spans="1:35" s="8" customFormat="1" ht="18" customHeight="1">
      <c r="A2" s="649" t="s">
        <v>86</v>
      </c>
      <c r="B2" s="650" t="s">
        <v>822</v>
      </c>
      <c r="C2" s="651" t="s">
        <v>661</v>
      </c>
      <c r="D2" s="649" t="s">
        <v>87</v>
      </c>
      <c r="E2" s="649" t="s">
        <v>88</v>
      </c>
      <c r="F2" s="649" t="s">
        <v>89</v>
      </c>
      <c r="G2" s="649" t="s">
        <v>90</v>
      </c>
      <c r="H2" s="649" t="s">
        <v>91</v>
      </c>
      <c r="I2" s="652" t="s">
        <v>662</v>
      </c>
      <c r="J2" s="652" t="s">
        <v>663</v>
      </c>
      <c r="K2" s="649" t="s">
        <v>92</v>
      </c>
      <c r="L2" s="650" t="s">
        <v>665</v>
      </c>
      <c r="M2" s="650" t="s">
        <v>664</v>
      </c>
      <c r="N2" s="649" t="s">
        <v>93</v>
      </c>
      <c r="O2" s="649" t="s">
        <v>94</v>
      </c>
      <c r="P2" s="649" t="s">
        <v>101</v>
      </c>
      <c r="Q2" s="649" t="s">
        <v>95</v>
      </c>
      <c r="R2" s="649" t="s">
        <v>96</v>
      </c>
      <c r="S2" s="649" t="s">
        <v>100</v>
      </c>
      <c r="T2" s="652" t="s">
        <v>666</v>
      </c>
      <c r="U2" s="649" t="s">
        <v>97</v>
      </c>
      <c r="V2" s="649" t="s">
        <v>98</v>
      </c>
      <c r="W2" s="649" t="s">
        <v>99</v>
      </c>
      <c r="X2" s="652" t="s">
        <v>667</v>
      </c>
      <c r="Y2" s="650" t="s">
        <v>668</v>
      </c>
      <c r="Z2" s="650" t="s">
        <v>669</v>
      </c>
      <c r="AA2" s="650" t="s">
        <v>670</v>
      </c>
      <c r="AB2" s="650" t="s">
        <v>671</v>
      </c>
      <c r="AC2" s="650" t="s">
        <v>672</v>
      </c>
      <c r="AD2" s="650" t="s">
        <v>673</v>
      </c>
      <c r="AE2" s="650" t="s">
        <v>814</v>
      </c>
    </row>
    <row r="3" spans="1:35" s="8" customFormat="1">
      <c r="A3" s="599" t="str">
        <f>IF(ISBLANK('1. Classification &amp; Budget'!H5),"",'1. Classification &amp; Budget'!H5)</f>
        <v>Peru</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527</v>
      </c>
      <c r="G3" s="653" t="str">
        <f>IF(ISBLANK('1. Classification &amp; Budget'!T7),"",'1. Classification &amp; Budget'!T7)</f>
        <v/>
      </c>
      <c r="H3" s="599" t="str">
        <f>IF(ISBLANK('1. Classification &amp; Budget'!H9),"",'1. Classification &amp; Budget'!H9)</f>
        <v>Skills Implementation Center</v>
      </c>
      <c r="I3" s="653" t="str">
        <f>IF(ISBLANK('1. Classification &amp; Budget'!H11),"",'1. Classification &amp; Budget'!H11)</f>
        <v>Yanamarca, Carhuaz</v>
      </c>
      <c r="J3" s="653" t="str">
        <f>IF(ISBLANK('1. Classification &amp; Budget'!H12),"",'1. Classification &amp; Budget'!H12)</f>
        <v>Ancash</v>
      </c>
      <c r="K3" s="599" t="str">
        <f>IF(ISBLANK('1. Classification &amp; Budget'!H14),"",'1. Classification &amp; Budget'!H14)</f>
        <v>CETPRO "Sagrado Corazón de Jesús"</v>
      </c>
      <c r="L3" s="653" t="str">
        <f>IF(ISBLANK('1. Classification &amp; Budget'!H15),"",'1. Classification &amp; Budget'!H15)</f>
        <v>Vilma Nélida Atanacio Palma</v>
      </c>
      <c r="M3" s="653" t="str">
        <f>IF(ISBLANK('1. Classification &amp; Budget'!H16),"",'1. Classification &amp; Budget'!H16)</f>
        <v>Yanamarca, Carretera Central Huaraz - Caraz. 943 917 932.</v>
      </c>
      <c r="N3" s="599">
        <f>IF(ISBLANK('1. Classification &amp; Budget'!H18),"",'1. Classification &amp; Budget'!H18)</f>
        <v>41548</v>
      </c>
      <c r="O3" s="599">
        <f>IF(ISBLANK('1. Classification &amp; Budget'!N18),"",'1. Classification &amp; Budget'!N18)</f>
        <v>41835</v>
      </c>
      <c r="P3" s="599">
        <v>1</v>
      </c>
      <c r="Q3" s="599" t="str">
        <f>IF(ISBLANK('1. Classification &amp; Budget'!F23),"",'1. Classification &amp; Budget'!F23)</f>
        <v>Guel</v>
      </c>
      <c r="R3" s="599" t="str">
        <f>IF(ISBLANK('1. Classification &amp; Budget'!I23),"",'1. Classification &amp; Budget'!I23)</f>
        <v>Anel</v>
      </c>
      <c r="S3" s="599">
        <f>IF(ISBLANK('1. Classification &amp; Budget'!P23),"",'1. Classification &amp; Budget'!P23)</f>
        <v>41868</v>
      </c>
      <c r="T3" s="653" t="str">
        <f>IF(ISBLANK('1. Classification &amp; Budget'!L23),"",'1. Classification &amp; Budget'!L23)</f>
        <v>Youth</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 xml:space="preserve">Lucía Piñeiro </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674</v>
      </c>
      <c r="O6" s="7" t="s">
        <v>675</v>
      </c>
      <c r="P6" s="7" t="s">
        <v>676</v>
      </c>
      <c r="Q6" s="7" t="s">
        <v>677</v>
      </c>
      <c r="R6" s="7" t="s">
        <v>678</v>
      </c>
      <c r="S6" s="7" t="s">
        <v>113</v>
      </c>
      <c r="T6" s="7" t="s">
        <v>114</v>
      </c>
      <c r="U6" s="7" t="s">
        <v>679</v>
      </c>
      <c r="V6" s="7" t="s">
        <v>680</v>
      </c>
      <c r="W6" s="7" t="s">
        <v>681</v>
      </c>
      <c r="X6" s="7" t="s">
        <v>682</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XX</v>
      </c>
      <c r="O7" s="584">
        <f>IF(ISBLANK('1. Classification &amp; Budget'!I42),"",'1. Classification &amp; Budget'!I42)</f>
        <v>1</v>
      </c>
      <c r="P7" s="584">
        <f>IF(ISBLANK('1. Classification &amp; Budget'!O42),"",'1. Classification &amp; Budget'!O42)</f>
        <v>12</v>
      </c>
      <c r="Q7" s="584">
        <f>IF(ISBLANK('1. Classification &amp; Budget'!K42),"",'1. Classification &amp; Budget'!K42)</f>
        <v>1</v>
      </c>
      <c r="R7" s="584">
        <f>IF(ISBLANK('1. Classification &amp; Budget'!Q42),"",'1. Classification &amp; Budget'!Q42)</f>
        <v>31</v>
      </c>
      <c r="S7" s="584" t="str">
        <f>IF(ISBLANK('1. Classification &amp; Budget'!M42),"",'1. Classification &amp; Budget'!M42)</f>
        <v/>
      </c>
      <c r="T7" s="584" t="str">
        <f>IF(ISBLANK('1. Classification &amp; Budget'!S42),"",'1. Classification &amp; Budget'!S42)</f>
        <v/>
      </c>
      <c r="U7" s="584">
        <f>IF(ISBLANK('1. Classification &amp; Budget'!I43),"",'1. Classification &amp; Budget'!I43)</f>
        <v>1</v>
      </c>
      <c r="V7" s="584">
        <f>IF(ISBLANK('1. Classification &amp; Budget'!O43),"",'1. Classification &amp; Budget'!O43)</f>
        <v>3</v>
      </c>
      <c r="W7" s="584" t="str">
        <f>IF(ISBLANK('1. Classification &amp; Budget'!K43),"",'1. Classification &amp; Budget'!K43)</f>
        <v/>
      </c>
      <c r="X7" s="584" t="str">
        <f>IF(ISBLANK('1. Classification &amp; Budget'!Q43),"",'1. Classification &amp; Budget'!Q43)</f>
        <v/>
      </c>
      <c r="Y7" s="584" t="str">
        <f>IF(ISBLANK('1. Classification &amp; Budget'!M43),"",'1. Classification &amp; Budget'!M43)</f>
        <v/>
      </c>
      <c r="Z7" s="584" t="str">
        <f>IF(ISBLANK('1. Classification &amp; Budget'!S43),"",'1. Classification &amp; Budget'!S43)</f>
        <v/>
      </c>
    </row>
    <row r="9" spans="1:35">
      <c r="A9" s="10" t="s">
        <v>117</v>
      </c>
      <c r="B9" s="10"/>
      <c r="C9" s="10"/>
    </row>
    <row r="10" spans="1:35">
      <c r="A10" s="7" t="s">
        <v>683</v>
      </c>
      <c r="B10" s="7" t="s">
        <v>684</v>
      </c>
      <c r="C10" s="7" t="s">
        <v>685</v>
      </c>
      <c r="D10" s="7" t="s">
        <v>146</v>
      </c>
      <c r="E10" s="7" t="s">
        <v>686</v>
      </c>
      <c r="F10" s="7" t="s">
        <v>687</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f>IF('1. Classification &amp; Budget'!H51=0,"",'1. Classification &amp; Budget'!H51)</f>
        <v>2335.7142857142858</v>
      </c>
      <c r="C11" s="599">
        <f>IF('1. Classification &amp; Budget'!H52=0,"",'1. Classification &amp; Budget'!H52)</f>
        <v>237.14285714285717</v>
      </c>
      <c r="D11" s="599" t="str">
        <f>IF('1. Classification &amp; Budget'!H53=0,"",'1. Classification &amp; Budget'!H53)</f>
        <v/>
      </c>
      <c r="E11" s="599">
        <f>IF('1. Classification &amp; Budget'!H54=0,"",'1. Classification &amp; Budget'!H54)</f>
        <v>92.857142857142861</v>
      </c>
      <c r="F11" s="599">
        <f>IF('1. Classification &amp; Budget'!H55=0,"",'1. Classification &amp; Budget'!H55)</f>
        <v>160.71428571428572</v>
      </c>
      <c r="G11" s="599" t="str">
        <f>IF('1. Classification &amp; Budget'!H56=0,"",'1. Classification &amp; Budget'!H56)</f>
        <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Budget'!J54=0,"",'1. Classification &amp; Budget'!J54)</f>
        <v/>
      </c>
      <c r="N11" s="599" t="str">
        <f>IF('1. Classification &amp; Budget'!J56=0,"",'1. Classification &amp; Budget'!J56)</f>
        <v/>
      </c>
      <c r="O11" s="599">
        <f>IF('1. Classification &amp; Budget'!L50=0,"",'1. Classification &amp; Budget'!L50)</f>
        <v>428.57142857142861</v>
      </c>
      <c r="P11" s="599" t="str">
        <f>IF('1. Classification &amp; Budget'!L51=0,"",'1. Classification &amp; Budget'!L51)</f>
        <v/>
      </c>
      <c r="Q11" s="599">
        <f>IF('1. Classification &amp; Budget'!L52=0,"",'1. Classification &amp; Budget'!L52)</f>
        <v>203.21428571428572</v>
      </c>
      <c r="R11" s="599">
        <f>IF(ISBLANK('1. Classification &amp; Budget'!L53),"",'1. Classification &amp; Budget'!L53)</f>
        <v>2142.8571428571431</v>
      </c>
      <c r="S11" s="599" t="str">
        <f>IF('1. Classification &amp; Budget'!L54=0,"",'1. Classification &amp; Budget'!L54)</f>
        <v/>
      </c>
      <c r="T11" s="599" t="str">
        <f>IF('1. Classification &amp; Budget'!L55=0,"",'1. Classification &amp; Budget'!L55)</f>
        <v/>
      </c>
      <c r="U11" s="599">
        <f>IF('1. Classification &amp; Budget'!L56=0,"",'1. Classification &amp; Budget'!L56)</f>
        <v>71.428571428571431</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658</v>
      </c>
      <c r="B13" s="10"/>
      <c r="C13" s="10"/>
    </row>
    <row r="14" spans="1:35">
      <c r="A14" s="655" t="s">
        <v>688</v>
      </c>
      <c r="B14" s="655" t="s">
        <v>689</v>
      </c>
      <c r="C14" s="655" t="s">
        <v>690</v>
      </c>
      <c r="D14" s="655" t="s">
        <v>691</v>
      </c>
      <c r="E14" s="655" t="s">
        <v>692</v>
      </c>
      <c r="F14" s="655" t="s">
        <v>693</v>
      </c>
      <c r="G14" s="655" t="s">
        <v>694</v>
      </c>
      <c r="H14" s="656" t="s">
        <v>695</v>
      </c>
      <c r="I14" s="655" t="s">
        <v>696</v>
      </c>
      <c r="J14" s="655" t="s">
        <v>697</v>
      </c>
      <c r="K14" s="655" t="s">
        <v>698</v>
      </c>
      <c r="L14" s="655" t="s">
        <v>699</v>
      </c>
      <c r="M14" s="655" t="s">
        <v>700</v>
      </c>
      <c r="N14" s="655" t="s">
        <v>701</v>
      </c>
      <c r="O14" s="655" t="s">
        <v>702</v>
      </c>
      <c r="P14" s="655" t="s">
        <v>703</v>
      </c>
      <c r="Q14" s="655" t="s">
        <v>704</v>
      </c>
      <c r="R14" s="655" t="s">
        <v>705</v>
      </c>
      <c r="S14" s="655" t="s">
        <v>706</v>
      </c>
      <c r="T14" s="655" t="s">
        <v>707</v>
      </c>
      <c r="U14" s="655" t="s">
        <v>708</v>
      </c>
    </row>
    <row r="15" spans="1:35">
      <c r="A15" s="599" t="str">
        <f>IF(ISBLANK('1. Classification &amp; Budget'!H63),"",'1. Classification &amp; Budget'!H63)</f>
        <v/>
      </c>
      <c r="B15" s="599" t="str">
        <f>IF(ISBLANK('1. Classification &amp; Budget'!H64),"",'1. Classification &amp; Budget'!H64)</f>
        <v>Professional and industial equipment to be used in the Skills Implementation Center.</v>
      </c>
      <c r="C15" s="599" t="str">
        <f>IF(ISBLANK('1. Classification &amp; Budget'!H65),"",'1. Classification &amp; Budget'!H65)</f>
        <v>General materials and supplies in the Skills Implementation Center to be used through the managment of equipment.</v>
      </c>
      <c r="D15" s="599" t="str">
        <f>IF(ISBLANK('1. Classification &amp; Budget'!H66),"",'1. Classification &amp; Budget'!H66)</f>
        <v/>
      </c>
      <c r="E15" s="599" t="str">
        <f>IF(ISBLANK('1. Classification &amp; Budget'!H67),"",'1. Classification &amp; Budget'!H67)</f>
        <v>The cost for community partner to travel to Lima and buy equipment. This includes lodging, travel, food and per diem.</v>
      </c>
      <c r="F15" s="599" t="str">
        <f>IF(ISBLANK('1. Classification &amp; Budget'!H68),"",'1. Classification &amp; Budget'!H68)</f>
        <v>The cost to tranport equpiment from Lima to Carhuaz.</v>
      </c>
      <c r="G15" s="657" t="str">
        <f>IF(ISBLANK('1. Classification &amp; Budget'!H69),"",'1. Classification &amp; Budget'!H69)</f>
        <v/>
      </c>
      <c r="H15" s="599" t="str">
        <f>IF(ISBLANK('1. Classification &amp; Budget'!M63),"",'1. Classification &amp; Budget'!M63)</f>
        <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 xml:space="preserve">The cost to use the Skills Implementation Center for a year. This also includes the use of water and electricity. </v>
      </c>
      <c r="L15" s="599" t="str">
        <f>IF(ISBLANK('1. Classification &amp; Budget'!M67),"",'1. Classification &amp; Budget'!M67)</f>
        <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713</v>
      </c>
      <c r="B18" s="650" t="s">
        <v>709</v>
      </c>
      <c r="C18" s="650" t="s">
        <v>710</v>
      </c>
      <c r="D18" s="650" t="s">
        <v>711</v>
      </c>
      <c r="E18" s="650" t="s">
        <v>712</v>
      </c>
      <c r="F18" s="650" t="s">
        <v>714</v>
      </c>
      <c r="G18" s="650" t="s">
        <v>149</v>
      </c>
    </row>
    <row r="19" spans="1:72">
      <c r="A19" s="599" t="str">
        <f>IF(ISBLANK('2. Questionnaire'!J8),"",'2. Questionnaire'!J8)</f>
        <v>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_x000D__x000D_The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Center._x000D__x000D_The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themselves._x000D_</v>
      </c>
      <c r="B19" s="599" t="str">
        <f>IF(ISBLANK('2. Questionnaire'!J9),"",'2. Questionnaire'!J9)</f>
        <v>Carhuaz is a medium-sized town within the Callejón de Huaylas about 40 minutes north of Huaraz, Ancash. CETPRO is located about 20 minutes walking distance from the Plaza de Armas of Carhuaz; it is located in one of Carhuaz’s rural communities named Yanamarca. _x000D__x000D_CETPRO was first established in 1989 and currently counts with three staff members:_x000D_-Professor Mely Betzi Julca Regalado teaches and is in charge of the textile arts specialization._x000D_-Professor Richard Dick Espinoza Castillo supplements both the textile arts and cosmetology specializations with computer classes held in the Virtual Library of the Municipality of Carhuaz. _x000D_-Professor Vilma Nélida Atanacio Palma teaches and is in charge of the cosmetology specialization. More importantly, she is also Director of CETPRO and foresees the general management of the technical institute.  _x000D__x000D_Just like all other public schools, CETPRO is a public educational institution that is subsidized by the Peruvian government. Currently, CETPRO is a practical post-secondary option for students who cannot afford to attend universities in Huaraz, Ancash or Lima. The costs to attend CETPRO are minimal, each students pays 40 soles per semester although they are continually required to bring their own materials for various projects. _x000D__x000D_The equipment that CETPRO currently counts on is minimal. The cosmetology students’ biggest asset is a sink available outside near the front of the building. They lack professional equipment such as salon chairs and sinks, manicure and pedicure equipment, hair-dryers, curling irons, etc. The textile arts students’ biggest assets are several sewing machines yet they lack the essentials like an iron, an ironing board, a sewing machine that offers different stiches, a button-press machine, etc. _x000D__x000D_Although official statistics are not yet available, information gathered from current students and professors conclude that after graduation the majority of students do not apply their skill to a career in textile arts or cosmetology. This could be due to a number of reasons – perhaps there is little guidance on how to find a job or start a business post-graduation, perhaps a CETPRO degree is given little value or students are not competitive enough compared to other applicants in the job market, or perhaps students lack the motivation or knowledge knowing where to start – there could be a number of reasons, only further exploration on this topic would give us a reliable conclusion. _x000D__x000D_According to Carhuaz’s most recent demographic data collected in April 2011, there are approximately 13,836 people within the District of Carhuaz, 47.67% of whom reside in rural areas. Provincially speaking, Carhuaz’s main source of economic activity lies within agriculture, employing 57.7% of the total population while only 1.9% of the population is employed in work related to textile arts or cosmetology. Lastly, within the Province of Carhuaz, 50.5% of births occur when mothers are in-between the ages of 15-20. _x000D__x000D_Coincidently, CETPRO also reports that the majority of its students come from families whose primary economic activity lies within agriculture. Many students are reported to not have completed a secondary education and even yet, some only have a primary education. Because of this, students view CETPRO as a steady two-year technical education to better their employment opportunities. CETPRO offers a practical track that “meets today’s business demands.” Lastly, CETPRO reports that many of its students come from homes that are “not well constituted, often with a lack of mother or father.”  General statistics reporting post-graduation paths amongst alumni are not yet available. _x000D__x000D_This project would address economic and gender development. The group who would most benefit from this project is a marginalized group – female, young, and from a lower socio-economic background. _x000D_</v>
      </c>
      <c r="C19" s="599" t="str">
        <f>IF(ISBLANK('2. Questionnaire'!J10),"",'2. Questionnaire'!J10)</f>
        <v>It was during March 2013 when CETPRO staff, students, and Peace Corps Volunteer were having an informal conversation of what changes could be made to improve CETPRO. Conversation was light, and ideas were already being tossed around regarding co-teaching (between Director Vilma Atanacio and Peace Corps Volunteer Anel Guel) a much needed business theory course. It was Professor Richard Espinoza who mentioned that he had CETPRO training in Lima a couple years back. He commented that during this training all trainees were asked to split into groups and brainstorm ideas of how CETPRO’s throughout Peru could improve. His group won with a “Center of Application,” or named here as a “Skills Implementation Center” idea. As Professor Richard Espinoza explained, while it’s important to learn about business theory, it’s equally important to see the practice and functionality behind an actual business. Everyone who was there to listen to Professor Richard Espinoza thought this was a great idea.   _x000D__x000D_During April 2013, Director Vilma Atanacio and Peace Corps Volunteer Anel Guel went to a Peace Corps training named Project Design and Management (PDM) together. There they further develop the “Skills Implementation Center” idea. After the training event they continued to co-teach a sexual education course named Pasos Adelante. One day after a Pasos Adelante class the Director and Peace Corps Volunteer presented the idea to both the textile arts and cosmetology students. It was greeted with much enthusiasm and later when the idea of applying for a grant emerged, Vilma Atanacio and Anel Guel asked whether there would be volunteers from both specializations to form separate committees and take charge of the overall management of the Center. Two committees formed composed of a president, vice president, secretary, treasurer, and a “vocalizer.” These 10 student leaders from both specializations will be in charge, along with Director Vilma Palma, Professor Mely Regalado and Peace Corps Volunteer Anel Guel of the management and maintenance of the Center. _x000D__x000D_In addition to CETPRO staff and students having shown motivation and commitment towards this project, the initial push (the locale itself) will be supplied by of the Provincial Municipality of Carhuaz, and lastly the community itself (the “clients”) will financially sustain the project._x000D_</v>
      </c>
      <c r="D19" s="599" t="str">
        <f>IF(ISBLANK('2. Questionnaire'!J11),"",'2. Questionnaire'!J11)</f>
        <v>The main desired outcome of this project is to have the Skills Implementation Center leave students better qualified to enter the job market and/or start a business of their own. Overall, the idea is for students to gain real-world work experience in the Skills Implementation Center. Ultimately, students would graduate with a note on their diploma indicating “X amount of hours of experience working in the Skills Implementation Center." In addition, the life skills course will leave students with the tools necessary to pursue a better future for themselves, whether that be professionally or personally. _x000D__x000D_This real-world work experience includes gaining familiarity working with customers, learning how to operate industrial equipment, studying financial literacy and gaining experience being “employed” within a “business.” All these skills, which makeup the desired outcome, are discussed in further detail in question #6. _x000D__x000D_The life skills course (focusing on themes of self-esteem, communication skills, leadership, gender roles and rights) will offer students the skills necessary to make healthy life decisions that will ultimately impact their career decisions._x000D__x000D_Lastly, speaking of long-term and farther reaching goals, it would be great if other CETPRO’s at the regional level followed this example and recreated a Skills Implementation Center similar to that of Carhuaz’s. Currently there are CETPRO’s in Monterrey, Anta, Marcará, and even Huaraz, yet none have integrated something similar to a Skills Implementation Center into their institutes or curriculum._x000D_</v>
      </c>
      <c r="E19" s="599" t="str">
        <f>IF(ISBLANK('2. Questionnaire'!J12),"",'2. Questionnaire'!J12)</f>
        <v>A project implementation plan has already begun. As mentioned, two student committees have already formed who will foresee the overall management of the Skills Implementation Center.  These two committees have committed to attending monthly meetings to foresee general management, and also participate in longer meeting during November to discuss the implementation of bigger issues for the Center such as hours of operation, prices for given services, maintenance and cleanup, rotation of students, advertising, etc. Lastly, there will be quarterly meetings (4 times a year) where all CETPRO staff and students are encouraged to come and again participate in the general management of the Center. _x000D__x000D_A large part of the project includes actually putting the Skills Implementation Center together. Work has also already progressed in this section of the project. During August of 2013, Director Vilma Atanacio and Peace Corps Volunteer Anel Guel gathered a “proforma” or estimated costs of equipment, materials, and supplies from two suppliers in Huaraz. In addition, they informally interviewed the owner (whom Director Vilma Atanacio has good relations with) of a larger salon named Divas. The owner provided valuable information regarding her experiences putting together a salon. Later that month estimated costs of equipment were made in Lima, and two suppliers stood out as having a larger and cheaper selection of goods. Similar fieldwork gathering a “proforma” was done with textile arts Professor Mely Julca. Therefore, the project has already advanced in the sense of knowing where equipment may be bought, and how much it will cost. _x000D__x000D_Around February 2014, Director Vilma and Peace Corps volunteer Anel Guel will finalize the management of a financial literacy and life skills course each to occur once a week during the start of the 2014 school year (which will initiate March of 2014), the financial literacy course will be modeled after the manual Young People: Your Future, Your Money while the life skills course will come from the Caras del Futuro manual. Anel and Vilma have had experience co-teaching a course during the 2013 school year called Pasos Adelante. The financial literacy course will be divided amongst four general themes: Managing Money, Financial Services, Financial Negotiations, and Earning Money. On the other hand, the life skills course will focus on the themes of: teamwork, self-esteem, communication skills, gender roles and rights, leadership, and planning for the future._x000D__x000D_Possible challenges towards the implementation of the project include the overall hassle of purchasing and transporting materials from Lima to Carhuaz. Additionally, class cancellations due to town festivals, holidays, strikes, etc. may be a problem yet avoided if schedules are planned in advance. A larger problem may be the potentiality of disagreements within the students and staff regarding the management of the Skills Implementation Center. To combat this, communal agreements and project leader roles will be officially documented and signed to ensure project commitment and follow-up. An attendance signature form will be recorded, therefore encouraging participation, and further, letting others know that decisions were already made and complaints and disagreements were already brought up during the previous meeting._x000D_</v>
      </c>
      <c r="F19" s="599" t="str">
        <f>IF(ISBLANK('2. Questionnaire'!J13),"",'2. Questionnaire'!J13)</f>
        <v xml:space="preserve">To start, the project will contribute to building the skills and capacities of students by gaining experience working with actual customers. Cosmetology students have never worked under pressure of actually cutting someone’s hair, textile arts students have never had to modify someone’s clothing and personally hand it back to the owner. Further, students would be encouraged to deliver quality customer service._x000D__x000D_Secondly, students would also gain the experience of working with real industrial equipment. Resources at CETPRO are very limited; it is impressive to see CETPRO function so efficiently with the scarce amount of resources it currently owns. Although CETPRO makes due with what it has, there is a strong difference between students using a real salon chair and sink compared to the plastic tubs of water they currently use. Knowing how to operate this equipment will make students more marketable in the job market._x000D__x000D_The Skills Implementation Center would also teach students financial literacy skills; this will be accomplished through a financial literacy course co-taught by Director Vilma Atanacio and Peace Corps Volunteer Anel Guel. The aim is to learn the theory and use the Skills Implementation Center as an actual model. For example, students may focus sometime on the theory of advertising, and then later as a project, perhaps each student may chose a different way to actually market and advertise for the Skills Implementation Center. The Skills Implementation Center will serve as another classroom where students put business theory to practice. _x000D__x000D_Additionally, students will gain the experience of “being employed” in a structured work environment. This includes the responsibilities of clocking into “work” on time, working with others as a team, dressing professionally, maintenance and cleanup of the Center, scheduling appointments if needed, professionally answering phones, etc. _x000D__x000D_Lastly, the life skills course will offer students the tools necessary to make healthy life choices which will concurrently affect their career decisions. Life skills such as strengthening their self esteem and communication skills, leadership, knowing about gender roles and rights, and being able to work in a team will benefit both their personal as well as professional life. </v>
      </c>
      <c r="G19" s="599" t="str">
        <f>IF(ISBLANK('2. Questionnaire'!J14),"",'2. Questionnaire'!J14)</f>
        <v>The commitment of the student-formed specialization committees and CETPRO staff will ultimately ensure the sustainability of this project. Already staff and students have proven to take initiative, responsibility, and enthusiastically participate with this project. The monthly specialization committees and the quarterly meetings open to all students will set routine checks for the Skills Implementation Center._x000D__x000D_The financial literacy course will be co-taught by Director Vilma Atanacio and Peace Corps Volunteer Anel Guel. Co-teaching not only gives both teachers an opportunity to learn from one another, yet it ensures that when the Peace Corps Volunteer leaves, the counterpart has already had experience instructing the course and further, is left with the necessary manuals, materials, and training to once again teach the course in the future.  _x000D__x000D_In addition, the Provincial Municipality of Carhuaz will provide CETPRO with a public locale to establish the Skills Implementation Center. The locale will be explicitly for the use of the Skills Implementation Center and CETPRO will have keys to the building. Additionally, the Municipality of Carhuaz has agreed to also provide the use of electricity and water (free of charge) for the project. _x000D__x000D_Overall however, the main reason why the Skills Implementation Center will be sustainable is because it’s monetarily driven. There is no incentive for CETPRO to discontinue the Center and voluntarily give-up the locale to the Municipality and take the equipment to “just use” at CETPRO. They would not only lose the locality but also money in the process and it would be a disincentive for students because they are ultimately benefitting from this project. Lastly, all revenue earned from the Skills Implementation Center will be reinvested to cover the cost of renting the Center after the first year. _x000D__x000D__x000D_</v>
      </c>
    </row>
    <row r="21" spans="1:72">
      <c r="A21" s="588" t="s">
        <v>659</v>
      </c>
      <c r="B21" s="588"/>
    </row>
    <row r="22" spans="1:72">
      <c r="A22" s="651" t="s">
        <v>715</v>
      </c>
      <c r="B22" s="651" t="s">
        <v>717</v>
      </c>
      <c r="C22" s="651" t="s">
        <v>718</v>
      </c>
      <c r="D22" s="651" t="s">
        <v>719</v>
      </c>
      <c r="E22" s="651" t="s">
        <v>752</v>
      </c>
      <c r="F22" s="651" t="s">
        <v>720</v>
      </c>
      <c r="G22" s="651" t="s">
        <v>721</v>
      </c>
      <c r="H22" s="651" t="s">
        <v>722</v>
      </c>
      <c r="I22" s="651" t="s">
        <v>753</v>
      </c>
      <c r="J22" s="651" t="s">
        <v>723</v>
      </c>
      <c r="K22" s="651" t="s">
        <v>724</v>
      </c>
      <c r="L22" s="651" t="s">
        <v>725</v>
      </c>
      <c r="M22" s="651" t="s">
        <v>754</v>
      </c>
      <c r="N22" s="651" t="s">
        <v>726</v>
      </c>
      <c r="O22" s="651" t="s">
        <v>727</v>
      </c>
      <c r="P22" s="651" t="s">
        <v>728</v>
      </c>
      <c r="Q22" s="651" t="s">
        <v>755</v>
      </c>
      <c r="R22" s="651" t="s">
        <v>716</v>
      </c>
      <c r="S22" s="651" t="s">
        <v>729</v>
      </c>
      <c r="T22" s="651" t="s">
        <v>730</v>
      </c>
      <c r="U22" s="651" t="s">
        <v>731</v>
      </c>
      <c r="V22" s="651" t="s">
        <v>756</v>
      </c>
      <c r="W22" s="651" t="s">
        <v>732</v>
      </c>
      <c r="X22" s="651" t="s">
        <v>733</v>
      </c>
      <c r="Y22" s="651" t="s">
        <v>734</v>
      </c>
      <c r="Z22" s="651" t="s">
        <v>757</v>
      </c>
      <c r="AA22" s="651" t="s">
        <v>735</v>
      </c>
      <c r="AB22" s="651" t="s">
        <v>736</v>
      </c>
      <c r="AC22" s="651" t="s">
        <v>737</v>
      </c>
      <c r="AD22" s="651" t="s">
        <v>758</v>
      </c>
      <c r="AE22" s="651" t="s">
        <v>738</v>
      </c>
      <c r="AF22" s="651" t="s">
        <v>739</v>
      </c>
      <c r="AG22" s="651" t="s">
        <v>740</v>
      </c>
      <c r="AH22" s="651" t="s">
        <v>759</v>
      </c>
      <c r="AI22" s="651" t="s">
        <v>741</v>
      </c>
      <c r="AJ22" s="651" t="s">
        <v>742</v>
      </c>
      <c r="AK22" s="651" t="s">
        <v>743</v>
      </c>
      <c r="AL22" s="651" t="s">
        <v>744</v>
      </c>
      <c r="AM22" s="651" t="s">
        <v>745</v>
      </c>
      <c r="AN22" s="651" t="s">
        <v>746</v>
      </c>
      <c r="AO22" s="651" t="s">
        <v>747</v>
      </c>
      <c r="AP22" s="651" t="s">
        <v>748</v>
      </c>
      <c r="AQ22" s="651" t="s">
        <v>760</v>
      </c>
      <c r="AR22" s="651" t="s">
        <v>749</v>
      </c>
      <c r="AS22" s="651" t="s">
        <v>750</v>
      </c>
      <c r="AT22" s="651" t="s">
        <v>751</v>
      </c>
      <c r="AU22" s="651" t="s">
        <v>761</v>
      </c>
      <c r="AV22" s="651" t="s">
        <v>762</v>
      </c>
      <c r="AW22" s="651" t="s">
        <v>763</v>
      </c>
      <c r="AX22" s="651" t="s">
        <v>764</v>
      </c>
      <c r="AY22" s="651" t="s">
        <v>765</v>
      </c>
      <c r="AZ22" s="651" t="s">
        <v>1307</v>
      </c>
      <c r="BA22" s="589" t="s">
        <v>1308</v>
      </c>
      <c r="BB22" s="589" t="s">
        <v>1309</v>
      </c>
      <c r="BC22" s="589" t="s">
        <v>1310</v>
      </c>
      <c r="BD22" s="589" t="s">
        <v>1311</v>
      </c>
      <c r="BE22" s="589" t="s">
        <v>1312</v>
      </c>
      <c r="BF22" s="589" t="s">
        <v>1313</v>
      </c>
      <c r="BG22" s="589" t="s">
        <v>1314</v>
      </c>
      <c r="BH22" s="589" t="s">
        <v>1315</v>
      </c>
      <c r="BI22" s="589" t="s">
        <v>1316</v>
      </c>
      <c r="BJ22" s="589" t="s">
        <v>1317</v>
      </c>
      <c r="BK22" s="589" t="s">
        <v>1318</v>
      </c>
      <c r="BL22" s="589" t="s">
        <v>1319</v>
      </c>
      <c r="BM22" s="589" t="s">
        <v>1320</v>
      </c>
      <c r="BN22" s="589" t="s">
        <v>1321</v>
      </c>
      <c r="BO22" s="589" t="s">
        <v>1322</v>
      </c>
      <c r="BP22" s="589" t="s">
        <v>1323</v>
      </c>
      <c r="BQ22" s="589" t="s">
        <v>1324</v>
      </c>
      <c r="BR22" s="589" t="s">
        <v>1325</v>
      </c>
      <c r="BS22" s="589" t="s">
        <v>1326</v>
      </c>
      <c r="BT22" s="589" t="s">
        <v>1327</v>
      </c>
    </row>
    <row r="23" spans="1:72">
      <c r="A23" s="599" t="str">
        <f>IF(ISBLANK('5. Evaluation Planning'!M25),"",'5. Evaluation Planning'!M25)</f>
        <v>45 CETPRO students use the Skills Implementation Center to gain real-world technical and theoretical experience.</v>
      </c>
      <c r="B23" s="599" t="str">
        <f>IF(ISBLANK('5. Evaluation Planning'!E25),"",'5. Evaluation Planning'!E25)</f>
        <v>By November 2013, CETPRO staff (3 members) and the two specialization committees (10 students) will oversee all aspects of operations and finances for the Skills Implementation Center.</v>
      </c>
      <c r="C23" s="599" t="str">
        <f>IF(ISBLANK('5. Evaluation Planning'!E26),"",'5. Evaluation Planning'!E26)</f>
        <v>By March 2014, 45 CETPRO students will gain real-world technical and hands on experience at the Skills Implementation center.</v>
      </c>
      <c r="D23" s="599" t="str">
        <f>IF(ISBLANK('5. Evaluation Planning'!E27),"",'5. Evaluation Planning'!E27)</f>
        <v/>
      </c>
      <c r="E23" s="599" t="str">
        <f>IF(ISBLANK('5. Evaluation Planning'!E28),"",'5. Evaluation Planning'!E28)</f>
        <v/>
      </c>
      <c r="F23" s="599" t="str">
        <f>IF(ISBLANK('5. Evaluation Planning'!G25),"",'5. Evaluation Planning'!G25)</f>
        <v xml:space="preserve">1. # of meetings held; 2. # of people present throughout meetings; 3. # of agreed-on decisions to manage the Skills Implementation Center; 4. Official collection of data and records in a financial book; 5. Frequency of data entry into a financial book. </v>
      </c>
      <c r="G23" s="599" t="str">
        <f>IF(ISBLANK('5. Evaluation Planning'!G26),"",'5. Evaluation Planning'!G26)</f>
        <v>1.# of students who regularly attend the Skills Implementation Center; 2. # of students who can demonstrate gained skills in textiles arts and cosmetology; 3. # of students who can demonstrate improvement within customer service.</v>
      </c>
      <c r="H23" s="599" t="str">
        <f>IF(ISBLANK('5. Evaluation Planning'!G27),"",'5. Evaluation Planning'!G27)</f>
        <v/>
      </c>
      <c r="I23" s="599" t="str">
        <f>IF(ISBLANK('5. Evaluation Planning'!G28),"",'5. Evaluation Planning'!G28)</f>
        <v/>
      </c>
      <c r="J23" s="599" t="str">
        <f>IF(ISBLANK('5. Evaluation Planning'!I25),"",'5. Evaluation Planning'!I25)</f>
        <v>Both secretaries from the two specialization committees, Director of CETPRO Vilma Atanacio and Peace Corps volunteer Anel.</v>
      </c>
      <c r="K23" s="599" t="str">
        <f>IF(ISBLANK('5. Evaluation Planning'!I26),"",'5. Evaluation Planning'!I26)</f>
        <v>Director of CETPRO Vilma Atanacio and Peace Corps volunteer Anel Guel.</v>
      </c>
      <c r="L23" s="599" t="str">
        <f>IF(ISBLANK('5. Evaluation Planning'!I27),"",'5. Evaluation Planning'!I27)</f>
        <v/>
      </c>
      <c r="M23" s="599" t="str">
        <f>IF(ISBLANK('5. Evaluation Planning'!I28),"",'5. Evaluation Planning'!I28)</f>
        <v/>
      </c>
      <c r="N23" s="599" t="str">
        <f>IF(ISBLANK('5. Evaluation Planning'!K25),"",'5. Evaluation Planning'!K25)</f>
        <v>Attendance sheet, a record of the minutes from each meeting, and signed documentation of roles and responsibilities by specific individuals.</v>
      </c>
      <c r="O23" s="599" t="str">
        <f>IF(ISBLANK('5. Evaluation Planning'!K26),"",'5. Evaluation Planning'!K26)</f>
        <v>Day-by-day records, pre and post tests (demostrations and observations)</v>
      </c>
      <c r="P23" s="599" t="str">
        <f>IF(ISBLANK('5. Evaluation Planning'!K27),"",'5. Evaluation Planning'!K27)</f>
        <v/>
      </c>
      <c r="Q23" s="599" t="str">
        <f>IF(ISBLANK('5. Evaluation Planning'!K28),"",'5. Evaluation Planning'!K28)</f>
        <v/>
      </c>
      <c r="R23" s="599" t="str">
        <f>IF(ISBLANK('5. Evaluation Planning'!M29),"",'5. Evaluation Planning'!M29)</f>
        <v>45 CETPRO students will demonstrate improved financial literacy skills for future employment or entrepreneurship.</v>
      </c>
      <c r="S23" s="599" t="str">
        <f>IF(ISBLANK('5. Evaluation Planning'!E29),"",'5. Evaluation Planning'!E29)</f>
        <v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v>
      </c>
      <c r="T23" s="599" t="str">
        <f>IF(ISBLANK('5. Evaluation Planning'!E30),"",'5. Evaluation Planning'!E30)</f>
        <v>By July 2014, 45 CETPRO students will demonstrate improved financial literacy skills relating to the four themes of: Managing Money, Financial Services, Financial Negotiations, and Earning Money.</v>
      </c>
      <c r="U23" s="599" t="str">
        <f>IF(ISBLANK('5. Evaluation Planning'!E31),"",'5. Evaluation Planning'!E31)</f>
        <v/>
      </c>
      <c r="V23" s="599" t="str">
        <f>IF(ISBLANK('5. Evaluation Planning'!E32),"",'5. Evaluation Planning'!E32)</f>
        <v/>
      </c>
      <c r="W23" s="599" t="str">
        <f>IF(ISBLANK('5. Evaluation Planning'!G29),"",'5. Evaluation Planning'!G29)</f>
        <v xml:space="preserve">1. # of classes taught; 2. # of students present; 3. # of tests given and scores; 4. # of meetings held by CETPRO staff to plan course </v>
      </c>
      <c r="X23" s="599" t="str">
        <f>IF(ISBLANK('5. Evaluation Planning'!G30),"",'5. Evaluation Planning'!G30)</f>
        <v>1. # of classes taught; 2. # of students present; 3. # of final exams distributed and class scores. 4. # of students who can demostrate gained knowledge and skills related to financial literacy</v>
      </c>
      <c r="Y23" s="599" t="str">
        <f>IF(ISBLANK('5. Evaluation Planning'!G31),"",'5. Evaluation Planning'!G31)</f>
        <v/>
      </c>
      <c r="Z23" s="599" t="str">
        <f>IF(ISBLANK('5. Evaluation Planning'!G32),"",'5. Evaluation Planning'!G32)</f>
        <v/>
      </c>
      <c r="AA23" s="599" t="str">
        <f>IF(ISBLANK('5. Evaluation Planning'!I29),"",'5. Evaluation Planning'!I29)</f>
        <v>Director of CETPRO Vilma Atanacio and Peace Corps volunteer Anel Guel.</v>
      </c>
      <c r="AB23" s="599" t="str">
        <f>IF(ISBLANK('5. Evaluation Planning'!I30),"",'5. Evaluation Planning'!I30)</f>
        <v>Director of CETPRO Vilma Atanacio and Peace Corps volunteer Anel Guel.</v>
      </c>
      <c r="AC23" s="599" t="str">
        <f>IF(ISBLANK('5. Evaluation Planning'!I31),"",'5. Evaluation Planning'!I31)</f>
        <v/>
      </c>
      <c r="AD23" s="599" t="str">
        <f>IF(ISBLANK('5. Evaluation Planning'!I32),"",'5. Evaluation Planning'!I32)</f>
        <v/>
      </c>
      <c r="AE23" s="599" t="str">
        <f>IF(ISBLANK('5. Evaluation Planning'!K29),"",'5. Evaluation Planning'!K29)</f>
        <v xml:space="preserve">Attendance will be taken throughout each class, weekly co-developed lesson plans will be drafted, and all tests and respective scores will be collected and filed. </v>
      </c>
      <c r="AF23" s="599" t="str">
        <f>IF(ISBLANK('5. Evaluation Planning'!K30),"",'5. Evaluation Planning'!K30)</f>
        <v xml:space="preserve">Attendance will be taken throughout each class, weekly co-developed lesson plans will be drafted, and final test scores will be collected and filed. </v>
      </c>
      <c r="AG23" s="599" t="str">
        <f>IF(ISBLANK('5. Evaluation Planning'!K31),"",'5. Evaluation Planning'!K31)</f>
        <v/>
      </c>
      <c r="AH23" s="599" t="str">
        <f>IF(ISBLANK('5. Evaluation Planning'!K32),"",'5. Evaluation Planning'!K32)</f>
        <v/>
      </c>
      <c r="AI23" s="599" t="str">
        <f>IF(ISBLANK('5. Evaluation Planning'!M33),"",'5. Evaluation Planning'!M33)</f>
        <v>45 CETPRO students (43 female, 2 male) will demonstrate improved knowledge about the importance of gender development and life skills.</v>
      </c>
      <c r="AJ23" s="599" t="str">
        <f>IF(ISBLANK('5. Evaluation Planning'!E33),"",'5. Evaluation Planning'!E33)</f>
        <v>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v>
      </c>
      <c r="AK23" s="599" t="str">
        <f>IF(ISBLANK('5. Evaluation Planning'!E34),"",'5. Evaluation Planning'!E34)</f>
        <v>By July 2014, 45 CETPRO students will developed a better understanding of gender development and life skills relating to the themes of: teamwork; self-esteem; communication skills; gender roles and rights; mind, spirit, and body; leadership; and planning for the future.</v>
      </c>
      <c r="AL23" s="599" t="str">
        <f>IF(ISBLANK('5. Evaluation Planning'!E35),"",'5. Evaluation Planning'!E35)</f>
        <v/>
      </c>
      <c r="AM23" s="599" t="str">
        <f>IF(ISBLANK('5. Evaluation Planning'!E36),"",'5. Evaluation Planning'!E36)</f>
        <v/>
      </c>
      <c r="AN23" s="599" t="str">
        <f>IF(ISBLANK('5. Evaluation Planning'!G33),"",'5. Evaluation Planning'!G33)</f>
        <v xml:space="preserve">1. # of classes taught; 2. # of students present; 3. # of tests given and scores; 4. # of meetings held by CETPRO staff to plan course </v>
      </c>
      <c r="AO23" s="599" t="str">
        <f>IF(ISBLANK('5. Evaluation Planning'!G34),"",'5. Evaluation Planning'!G34)</f>
        <v>1. # of classes taught; 2. # of students present; 3. # of final exams distributed and class scores. 4. # of students who can demostrate gained knowledge and skills related to financial literacy</v>
      </c>
      <c r="AP23" s="599" t="str">
        <f>IF(ISBLANK('5. Evaluation Planning'!G35),"",'5. Evaluation Planning'!G35)</f>
        <v/>
      </c>
      <c r="AQ23" s="599" t="str">
        <f>IF(ISBLANK('5. Evaluation Planning'!G36),"",'5. Evaluation Planning'!G36)</f>
        <v/>
      </c>
      <c r="AR23" s="599" t="str">
        <f>IF(ISBLANK('5. Evaluation Planning'!I33),"",'5. Evaluation Planning'!I33)</f>
        <v>Director of CETPRO Vilma Atanacio and Peace Corps volunteer Anel Guel.</v>
      </c>
      <c r="AS23" s="599" t="str">
        <f>IF(ISBLANK('5. Evaluation Planning'!I34),"",'5. Evaluation Planning'!I34)</f>
        <v>Director of CETPRO Vilma Atanacio and Peace Corps volunteer Anel Guel.</v>
      </c>
      <c r="AT23" s="599" t="str">
        <f>IF(ISBLANK('5. Evaluation Planning'!I35),"",'5. Evaluation Planning'!I35)</f>
        <v/>
      </c>
      <c r="AU23" s="599" t="str">
        <f>IF(ISBLANK('5. Evaluation Planning'!I36),"",'5. Evaluation Planning'!I36)</f>
        <v/>
      </c>
      <c r="AV23" s="599" t="str">
        <f>IF(ISBLANK('5. Evaluation Planning'!K33),"",'5. Evaluation Planning'!K33)</f>
        <v xml:space="preserve">Attendance will be taken throughout each class, weekly co-developed lesson plans will be drafted, and all tests and respective scores will be collected and filed. </v>
      </c>
      <c r="AW23" s="599" t="str">
        <f>IF(ISBLANK('5. Evaluation Planning'!K34),"",'5. Evaluation Planning'!K34)</f>
        <v xml:space="preserve">Attendance will be taken throughout each class, weekly co-developed lesson plans will be drafted, and final test scores will be collected and filed. </v>
      </c>
      <c r="AX23" s="599" t="str">
        <f>IF(ISBLANK('5. Evaluation Planning'!K35),"",'5. Evaluation Planning'!K35)</f>
        <v/>
      </c>
      <c r="AY23" s="599" t="str">
        <f>IF(ISBLANK('5. Evaluation Planning'!K36),"",'5. Evaluation Planning'!K36)</f>
        <v/>
      </c>
      <c r="AZ23">
        <f>IF(ISBLANK('5. Evaluation Planning'!G11),"",'5. Evaluation Planning'!G11)</f>
        <v>1</v>
      </c>
      <c r="BA23">
        <f>IF(ISBLANK('5. Evaluation Planning'!H11),"",'5. Evaluation Planning'!H11)</f>
        <v>12</v>
      </c>
      <c r="BB23">
        <f>IF(ISBLANK('5. Evaluation Planning'!I11),"",'5. Evaluation Planning'!I11)</f>
        <v>1</v>
      </c>
      <c r="BC23">
        <f>IF(ISBLANK('5. Evaluation Planning'!J11),"",'5. Evaluation Planning'!J11)</f>
        <v>31</v>
      </c>
      <c r="BD23" t="str">
        <f>IF(ISBLANK('5. Evaluation Planning'!K11),"",'5. Evaluation Planning'!K11)</f>
        <v/>
      </c>
      <c r="BE23" t="str">
        <f>IF(ISBLANK('5. Evaluation Planning'!L11),"",'5. Evaluation Planning'!L11)</f>
        <v/>
      </c>
      <c r="BF23">
        <f>IF(ISBLANK('5. Evaluation Planning'!G12),"",'5. Evaluation Planning'!G12)</f>
        <v>4</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2</v>
      </c>
      <c r="BM23">
        <f>IF(ISBLANK('5. Evaluation Planning'!G18),"",'5. Evaluation Planning'!G18)</f>
        <v>1</v>
      </c>
      <c r="BN23">
        <f>IF(ISBLANK('5. Evaluation Planning'!H18),"",'5. Evaluation Planning'!H18)</f>
        <v>12</v>
      </c>
      <c r="BO23">
        <f>IF(ISBLANK('5. Evaluation Planning'!I18),"",'5. Evaluation Planning'!I18)</f>
        <v>1</v>
      </c>
      <c r="BP23">
        <f>IF(ISBLANK('5. Evaluation Planning'!J18),"",'5. Evaluation Planning'!J18)</f>
        <v>31</v>
      </c>
      <c r="BQ23" t="str">
        <f>IF(ISBLANK('5. Evaluation Planning'!K18),"",'5. Evaluation Planning'!K18)</f>
        <v/>
      </c>
      <c r="BR23" t="str">
        <f>IF(ISBLANK('5. Evaluation Planning'!L18),"",'5. Evaluation Planning'!L18)</f>
        <v/>
      </c>
      <c r="BS23">
        <f>IF(ISBLANK('5. Evaluation Planning'!G19),"",'5. Evaluation Planning'!G19)</f>
        <v>2</v>
      </c>
      <c r="BT23">
        <f>IF(ISBLANK('5. Evaluation Planning'!I19),"",'5. Evaluation Planning'!I19)</f>
        <v>3</v>
      </c>
    </row>
    <row r="25" spans="1:72">
      <c r="A25" s="588" t="s">
        <v>195</v>
      </c>
      <c r="B25" s="588"/>
    </row>
    <row r="26" spans="1:72">
      <c r="A26" s="589" t="s">
        <v>766</v>
      </c>
      <c r="B26" s="589" t="s">
        <v>34</v>
      </c>
      <c r="C26" s="589" t="s">
        <v>652</v>
      </c>
    </row>
    <row r="27" spans="1:72">
      <c r="A27" t="str">
        <f>IF(ISBLANK('DO NO HARM'!G8),"",'DO NO HARM'!G8)</f>
        <v>For generations, young women from this community have typically not sought out a post-secondary education or a professional career. The fact that they are now doing something different may intimidate some members of the community who may feel these young women should “stay or know their place” within the community. This may lead to some antagonist feelings towards the Centro de Aplicación. _x000D__x000D_Further, although there are very few, there are some small tailor shops/salons in Carhuaz. While running the other shops out of business is unlikely, the introduction of the Centro de Aplicación may create some competition for these businesses.  _x000D_</v>
      </c>
      <c r="B27" t="str">
        <f>IF(ISBLANK('DO NO HARM'!G9),"",'DO NO HARM'!G9)</f>
        <v>There will definitely be some environmental impacts from the implementation of this project. To start, the movement of equipment will require the use of gasoline, both from Lima to Huaraz, and then from Huaraz to Carhuaz. In addition, the use of equipment – whether that be a sewing machine, a salon sink, or a computer will require the use of electricity and/or water. Lastly, there will be a bulk of solid waste that comes from the purchase of equipment both at the start of the project and throughout (packaging, cardboard, plastic).</v>
      </c>
      <c r="C27" t="str">
        <f>IF(ISBLANK('DO NO HARM'!G10),"",'DO NO HARM'!G10)</f>
        <v>In terms of environmental impacts, there is not much the community can do in order to completely eliminate these impacts. However, it is important to note that due to economic reasons, the use of what is only necessary is usually the rule of thumb within this community. Further, in terms of trash, Carhuaz already has a system in place to manage solid wastes. The community has already been trained to divide trash between organic/inorganic/paper &amp; cardboard wastes. The center will only be encouraged to continue and follow these rules. Overall, the Centro de Aplicación will be strongly encouraged to reduce, reuse, and recycle as much as possible. It is important to note that the project is free of larger or more disastrous environmental impacts._x000D__x000D_As mentioned already, there are not too many local tailor or salon shops present at the moment in Carhuaz. However, CETPRO may introduce some competition to a few. Unfortunately, there is not too much the Centro de Aplicación may do to resolve this issue. On a positive note, this may encourage other business to become more creative and compete with the Centro de Aplicación using new business tactics.  _x000D__x000D_Lastly, there may be negative feelings or resentment towards CETPRO’s young women who are breaking traditional and conventional roles. This is part of a bigger behavioral change which is arguably necessary. These young women are not doing something “wrong” quite the contrary, they are doing something profound with their lives._x000D_</v>
      </c>
    </row>
    <row r="29" spans="1:72">
      <c r="A29" s="588" t="s">
        <v>274</v>
      </c>
      <c r="B29" s="588"/>
    </row>
    <row r="30" spans="1:72">
      <c r="A30" s="651" t="s">
        <v>767</v>
      </c>
      <c r="B30" s="651" t="s">
        <v>768</v>
      </c>
      <c r="C30" s="651" t="s">
        <v>791</v>
      </c>
      <c r="D30" s="651" t="s">
        <v>769</v>
      </c>
      <c r="E30" s="651" t="s">
        <v>788</v>
      </c>
      <c r="F30" s="651" t="s">
        <v>789</v>
      </c>
      <c r="G30" s="651" t="s">
        <v>790</v>
      </c>
      <c r="H30" s="651" t="s">
        <v>770</v>
      </c>
      <c r="I30" s="651" t="s">
        <v>771</v>
      </c>
      <c r="J30" s="651" t="s">
        <v>792</v>
      </c>
      <c r="K30" s="651" t="s">
        <v>772</v>
      </c>
      <c r="L30" s="651" t="s">
        <v>793</v>
      </c>
      <c r="M30" s="651" t="s">
        <v>794</v>
      </c>
      <c r="N30" s="651" t="s">
        <v>795</v>
      </c>
      <c r="O30" s="651" t="s">
        <v>773</v>
      </c>
      <c r="P30" s="651" t="s">
        <v>774</v>
      </c>
      <c r="Q30" s="651" t="s">
        <v>775</v>
      </c>
      <c r="R30" s="651" t="s">
        <v>776</v>
      </c>
      <c r="S30" s="651" t="s">
        <v>796</v>
      </c>
      <c r="T30" s="651" t="s">
        <v>797</v>
      </c>
      <c r="U30" s="651" t="s">
        <v>798</v>
      </c>
      <c r="V30" s="651" t="s">
        <v>799</v>
      </c>
      <c r="W30" s="651" t="s">
        <v>800</v>
      </c>
      <c r="X30" s="651" t="s">
        <v>801</v>
      </c>
      <c r="Y30" s="651" t="s">
        <v>777</v>
      </c>
      <c r="Z30" s="651" t="s">
        <v>778</v>
      </c>
      <c r="AA30" s="651" t="s">
        <v>779</v>
      </c>
      <c r="AB30" s="651" t="s">
        <v>780</v>
      </c>
      <c r="AC30" s="651" t="s">
        <v>781</v>
      </c>
      <c r="AD30" s="651" t="s">
        <v>782</v>
      </c>
      <c r="AE30" s="651" t="s">
        <v>802</v>
      </c>
      <c r="AF30" s="651" t="s">
        <v>803</v>
      </c>
      <c r="AG30" s="651" t="s">
        <v>783</v>
      </c>
      <c r="AH30" s="651" t="s">
        <v>784</v>
      </c>
      <c r="AI30" s="651" t="s">
        <v>785</v>
      </c>
      <c r="AJ30" s="651" t="s">
        <v>786</v>
      </c>
      <c r="AK30" s="651" t="s">
        <v>787</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1252</v>
      </c>
    </row>
    <row r="34" spans="1:85">
      <c r="A34" s="586" t="s">
        <v>815</v>
      </c>
      <c r="B34" s="589" t="s">
        <v>824</v>
      </c>
      <c r="C34" s="587" t="s">
        <v>1268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1253</v>
      </c>
      <c r="C38" s="589" t="s">
        <v>1254</v>
      </c>
      <c r="D38" s="589" t="s">
        <v>1255</v>
      </c>
      <c r="E38" s="589" t="s">
        <v>1256</v>
      </c>
      <c r="F38" s="589" t="s">
        <v>1257</v>
      </c>
      <c r="G38" s="589" t="s">
        <v>1258</v>
      </c>
      <c r="H38" s="589" t="s">
        <v>1259</v>
      </c>
      <c r="I38" s="589" t="s">
        <v>1260</v>
      </c>
      <c r="J38" s="589" t="s">
        <v>1261</v>
      </c>
      <c r="K38" s="589" t="s">
        <v>1262</v>
      </c>
      <c r="L38" s="589" t="s">
        <v>1263</v>
      </c>
      <c r="M38" s="589" t="s">
        <v>1264</v>
      </c>
      <c r="N38" s="589" t="s">
        <v>1265</v>
      </c>
      <c r="O38" s="589" t="s">
        <v>824</v>
      </c>
      <c r="P38" s="589" t="s">
        <v>1268</v>
      </c>
      <c r="Q38" s="589" t="s">
        <v>1269</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660</v>
      </c>
      <c r="L58" s="584"/>
    </row>
    <row r="59" spans="1:36">
      <c r="A59" s="587" t="s">
        <v>1270</v>
      </c>
      <c r="B59" s="587" t="s">
        <v>1271</v>
      </c>
      <c r="C59" s="587" t="s">
        <v>1272</v>
      </c>
      <c r="D59" s="587" t="s">
        <v>1273</v>
      </c>
      <c r="E59" s="587" t="s">
        <v>1274</v>
      </c>
      <c r="F59" s="587" t="s">
        <v>1275</v>
      </c>
      <c r="G59" s="587" t="s">
        <v>1276</v>
      </c>
      <c r="H59" s="587" t="s">
        <v>1277</v>
      </c>
      <c r="I59" s="587" t="s">
        <v>1278</v>
      </c>
      <c r="J59" s="587" t="s">
        <v>1279</v>
      </c>
      <c r="K59" s="587" t="s">
        <v>1280</v>
      </c>
      <c r="L59" s="587" t="s">
        <v>1281</v>
      </c>
      <c r="M59" s="587" t="s">
        <v>1282</v>
      </c>
      <c r="N59" s="587" t="s">
        <v>1283</v>
      </c>
      <c r="O59" s="587" t="s">
        <v>1284</v>
      </c>
      <c r="P59" s="587" t="s">
        <v>1285</v>
      </c>
      <c r="Q59" s="587" t="s">
        <v>1286</v>
      </c>
      <c r="R59" s="587" t="s">
        <v>1287</v>
      </c>
      <c r="S59" s="587" t="s">
        <v>1288</v>
      </c>
      <c r="T59" s="587" t="s">
        <v>1289</v>
      </c>
      <c r="U59" s="587" t="s">
        <v>1290</v>
      </c>
      <c r="V59" s="587" t="s">
        <v>1294</v>
      </c>
      <c r="W59" s="587" t="s">
        <v>1295</v>
      </c>
      <c r="X59" s="587" t="s">
        <v>1296</v>
      </c>
      <c r="Y59" s="587" t="s">
        <v>1291</v>
      </c>
      <c r="Z59" s="587" t="s">
        <v>1292</v>
      </c>
      <c r="AA59" s="587" t="s">
        <v>1293</v>
      </c>
      <c r="AB59" s="587" t="s">
        <v>1297</v>
      </c>
      <c r="AC59" s="587" t="s">
        <v>1298</v>
      </c>
      <c r="AD59" s="587" t="s">
        <v>1299</v>
      </c>
      <c r="AE59" s="587" t="s">
        <v>1300</v>
      </c>
      <c r="AF59" s="587" t="s">
        <v>1301</v>
      </c>
      <c r="AG59" s="587" t="s">
        <v>1302</v>
      </c>
      <c r="AH59" s="587" t="s">
        <v>1303</v>
      </c>
      <c r="AI59" s="587" t="s">
        <v>1304</v>
      </c>
      <c r="AJ59" s="587" t="s">
        <v>1305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1342</v>
      </c>
    </row>
    <row r="63" spans="1:36" ht="14" thickBot="1">
      <c r="A63" s="602" t="s">
        <v>258</v>
      </c>
      <c r="B63" s="603" t="s">
        <v>91</v>
      </c>
      <c r="C63" s="603" t="s">
        <v>259</v>
      </c>
      <c r="D63" s="603" t="s">
        <v>260</v>
      </c>
      <c r="E63" s="603" t="s">
        <v>261</v>
      </c>
      <c r="F63" s="853" t="s">
        <v>263</v>
      </c>
      <c r="G63" s="853" t="s">
        <v>264</v>
      </c>
      <c r="H63" s="853" t="s">
        <v>265</v>
      </c>
      <c r="I63" s="853" t="s">
        <v>266</v>
      </c>
    </row>
    <row r="64" spans="1:36">
      <c r="A64" s="854" t="str">
        <f>IF(ISBLANK('9. PCPP - Referrals'!D8),"",'9. PCPP - Referrals'!D8)</f>
        <v>NGO</v>
      </c>
      <c r="B64" s="854" t="str">
        <f>IF(ISBLANK('9. PCPP - Referrals'!E8),"",'9. PCPP - Referrals'!E8)</f>
        <v xml:space="preserve">Ms. </v>
      </c>
      <c r="C64" s="854" t="str">
        <f>IF(ISBLANK('9. PCPP - Referrals'!F8),"",'9. PCPP - Referrals'!F8)</f>
        <v>Pamela</v>
      </c>
      <c r="D64" s="854" t="str">
        <f>IF(ISBLANK('9. PCPP - Referrals'!G8),"",'9. PCPP - Referrals'!G8)</f>
        <v>Nathenson</v>
      </c>
      <c r="E64" s="854" t="str">
        <f>IF(ISBLANK('9. PCPP - Referrals'!H8),"",'9. PCPP - Referrals'!H8)</f>
        <v>pnathenson@worldconnect-us.org</v>
      </c>
      <c r="F64" s="854" t="str">
        <f>IF(ISBLANK('9. PCPP - Referrals'!I8),"",'9. PCPP - Referrals'!I8)</f>
        <v/>
      </c>
      <c r="G64" s="854" t="str">
        <f>IF(ISBLANK('9. PCPP - Referrals'!J8),"",'9. PCPP - Referrals'!J8)</f>
        <v/>
      </c>
      <c r="H64" s="854" t="str">
        <f>IF(ISBLANK('9. PCPP - Referrals'!K8),"",'9. PCPP - Referrals'!K8)</f>
        <v/>
      </c>
      <c r="I64" s="854" t="str">
        <f>IF(ISBLANK('9. PCPP - Referrals'!L8),"",'9. PCPP - Referrals'!L8)</f>
        <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anel guel</cp:lastModifiedBy>
  <cp:lastPrinted>2013-08-29T15:10:02Z</cp:lastPrinted>
  <dcterms:created xsi:type="dcterms:W3CDTF">2008-09-11T18:49:22Z</dcterms:created>
  <dcterms:modified xsi:type="dcterms:W3CDTF">2013-09-30T14:47:08Z</dcterms:modified>
</cp:coreProperties>
</file>