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sp.1\Desktop\"/>
    </mc:Choice>
  </mc:AlternateContent>
  <bookViews>
    <workbookView xWindow="0" yWindow="0" windowWidth="20400" windowHeight="7485" activeTab="1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 l="1"/>
  <c r="L33" i="2"/>
  <c r="M34" i="2"/>
  <c r="N34" i="2"/>
  <c r="O34" i="2"/>
  <c r="P34" i="2"/>
  <c r="Q28" i="2"/>
  <c r="Q34" i="2" s="1"/>
  <c r="R11" i="2"/>
  <c r="R12" i="2" s="1"/>
  <c r="L11" i="2"/>
  <c r="L34" i="2" l="1"/>
  <c r="R13" i="2"/>
  <c r="R14" i="2" s="1"/>
  <c r="R15" i="2" s="1"/>
  <c r="R16" i="2" s="1"/>
  <c r="R17" i="2" s="1"/>
  <c r="F13" i="2"/>
  <c r="F14" i="2"/>
  <c r="F16" i="2"/>
  <c r="F17" i="2"/>
  <c r="F18" i="2"/>
  <c r="F19" i="2"/>
  <c r="F21" i="2"/>
  <c r="F22" i="2"/>
  <c r="F23" i="2"/>
  <c r="F24" i="2"/>
  <c r="F25" i="2"/>
  <c r="F26" i="2"/>
  <c r="H18" i="2"/>
  <c r="H34" i="2" s="1"/>
  <c r="R18" i="2" l="1"/>
  <c r="R19" i="2" s="1"/>
  <c r="R20" i="2" s="1"/>
  <c r="R21" i="2" s="1"/>
  <c r="R22" i="2" s="1"/>
  <c r="R23" i="2" s="1"/>
  <c r="R24" i="2" s="1"/>
  <c r="R25" i="2" s="1"/>
  <c r="R26" i="2" s="1"/>
  <c r="R27" i="2" s="1"/>
  <c r="F34" i="2"/>
  <c r="F16" i="3"/>
  <c r="F18" i="3" s="1"/>
  <c r="F11" i="3"/>
  <c r="F10" i="3"/>
  <c r="F13" i="3" s="1"/>
  <c r="F14" i="3" s="1"/>
  <c r="F19" i="3" s="1"/>
  <c r="F169" i="1"/>
  <c r="E169" i="1"/>
  <c r="D169" i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2" i="1"/>
  <c r="H152" i="1" s="1"/>
  <c r="G151" i="1"/>
  <c r="H151" i="1" s="1"/>
  <c r="E150" i="1"/>
  <c r="E153" i="1" s="1"/>
  <c r="H149" i="1"/>
  <c r="G149" i="1"/>
  <c r="H148" i="1"/>
  <c r="G148" i="1"/>
  <c r="H147" i="1"/>
  <c r="G147" i="1"/>
  <c r="H146" i="1"/>
  <c r="G146" i="1"/>
  <c r="H145" i="1"/>
  <c r="G145" i="1"/>
  <c r="H143" i="1"/>
  <c r="G143" i="1"/>
  <c r="H142" i="1"/>
  <c r="G142" i="1"/>
  <c r="D142" i="1"/>
  <c r="G141" i="1"/>
  <c r="H141" i="1" s="1"/>
  <c r="G140" i="1"/>
  <c r="H140" i="1" s="1"/>
  <c r="G139" i="1"/>
  <c r="H139" i="1" s="1"/>
  <c r="H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D122" i="1"/>
  <c r="G121" i="1"/>
  <c r="H121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D112" i="1"/>
  <c r="H112" i="1" s="1"/>
  <c r="H111" i="1"/>
  <c r="G111" i="1"/>
  <c r="H109" i="1"/>
  <c r="G109" i="1"/>
  <c r="H108" i="1"/>
  <c r="G107" i="1"/>
  <c r="D107" i="1"/>
  <c r="H107" i="1" s="1"/>
  <c r="H106" i="1"/>
  <c r="G106" i="1"/>
  <c r="H105" i="1"/>
  <c r="H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G96" i="1"/>
  <c r="D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D87" i="1"/>
  <c r="H87" i="1" s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G79" i="1"/>
  <c r="D79" i="1"/>
  <c r="H79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D65" i="1"/>
  <c r="H65" i="1" s="1"/>
  <c r="H64" i="1"/>
  <c r="H63" i="1"/>
  <c r="H62" i="1"/>
  <c r="H61" i="1"/>
  <c r="H60" i="1"/>
  <c r="H59" i="1"/>
  <c r="G58" i="1"/>
  <c r="D58" i="1"/>
  <c r="H58" i="1" s="1"/>
  <c r="H57" i="1"/>
  <c r="H56" i="1"/>
  <c r="H55" i="1"/>
  <c r="H54" i="1"/>
  <c r="H53" i="1"/>
  <c r="G52" i="1"/>
  <c r="D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D45" i="1"/>
  <c r="H45" i="1" s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D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D28" i="1"/>
  <c r="G27" i="1"/>
  <c r="H27" i="1" s="1"/>
  <c r="G26" i="1"/>
  <c r="H26" i="1" s="1"/>
  <c r="G25" i="1"/>
  <c r="H25" i="1" s="1"/>
  <c r="G24" i="1"/>
  <c r="H24" i="1" s="1"/>
  <c r="G23" i="1"/>
  <c r="H23" i="1" s="1"/>
  <c r="G22" i="1"/>
  <c r="D22" i="1"/>
  <c r="H22" i="1" s="1"/>
  <c r="F18" i="1"/>
  <c r="E18" i="1"/>
  <c r="G18" i="1" s="1"/>
  <c r="D18" i="1"/>
  <c r="G16" i="1"/>
  <c r="H16" i="1" s="1"/>
  <c r="G15" i="1"/>
  <c r="H15" i="1" s="1"/>
  <c r="G14" i="1"/>
  <c r="H14" i="1" s="1"/>
  <c r="G13" i="1"/>
  <c r="H13" i="1" s="1"/>
  <c r="G12" i="1"/>
  <c r="H12" i="1" s="1"/>
  <c r="H18" i="1" s="1"/>
  <c r="R28" i="2" l="1"/>
  <c r="R29" i="2" s="1"/>
  <c r="R30" i="2" s="1"/>
  <c r="R31" i="2" s="1"/>
  <c r="R32" i="2" s="1"/>
  <c r="R33" i="2" s="1"/>
  <c r="R34" i="2" s="1"/>
  <c r="G150" i="1"/>
  <c r="H150" i="1" s="1"/>
  <c r="E170" i="1"/>
  <c r="G153" i="1"/>
  <c r="D153" i="1"/>
  <c r="G169" i="1"/>
  <c r="H153" i="1" l="1"/>
  <c r="G170" i="1"/>
  <c r="I171" i="1" s="1"/>
  <c r="H169" i="1"/>
  <c r="D170" i="1"/>
  <c r="H170" i="1" l="1"/>
  <c r="R35" i="2"/>
</calcChain>
</file>

<file path=xl/sharedStrings.xml><?xml version="1.0" encoding="utf-8"?>
<sst xmlns="http://schemas.openxmlformats.org/spreadsheetml/2006/main" count="267" uniqueCount="230">
  <si>
    <t>Financial Report</t>
  </si>
  <si>
    <t>Name of CBO:</t>
  </si>
  <si>
    <t>Title of Project:</t>
  </si>
  <si>
    <t>Strengthening Waste Management Systems (SWAMS)</t>
  </si>
  <si>
    <t>Agreement No.</t>
  </si>
  <si>
    <t>TIL-CB2-16-043-G</t>
  </si>
  <si>
    <t>Periode:</t>
  </si>
  <si>
    <t xml:space="preserve"> June, 2017</t>
  </si>
  <si>
    <t xml:space="preserve">                           Activities</t>
  </si>
  <si>
    <t>Budgeted Amount</t>
  </si>
  <si>
    <t>Spent this Period</t>
  </si>
  <si>
    <t>Previous Cummulative expenditure</t>
  </si>
  <si>
    <t>Expenditure Todate (Cummulative)</t>
  </si>
  <si>
    <t>Budget balance left</t>
  </si>
  <si>
    <t>A</t>
  </si>
  <si>
    <t>B</t>
  </si>
  <si>
    <t>C</t>
  </si>
  <si>
    <t>B+C</t>
  </si>
  <si>
    <t>A-(B+C)</t>
  </si>
  <si>
    <t>(i)</t>
  </si>
  <si>
    <t>Personnel Costs</t>
  </si>
  <si>
    <t>Executive Director 20%</t>
  </si>
  <si>
    <t>Accounts Assistant 30%</t>
  </si>
  <si>
    <t>Project Officer 30%</t>
  </si>
  <si>
    <t>Office Assistant 36%</t>
  </si>
  <si>
    <t>MRA Personnel PAYE</t>
  </si>
  <si>
    <t>SUB TOTAL</t>
  </si>
  <si>
    <t>(ii)</t>
  </si>
  <si>
    <t>Direct Costs</t>
  </si>
  <si>
    <t>(a)</t>
  </si>
  <si>
    <t>Output (1) Enhanced and reinforced capacity of citizens and local governance structures on their roles and the roles of the Council regarding the waste management services</t>
  </si>
  <si>
    <t>Activity 1</t>
  </si>
  <si>
    <t>Conduct 1 Meeting with Urban Executive Committee to introduce the project and share responsibilities</t>
  </si>
  <si>
    <t>DSA- for selected Participants</t>
  </si>
  <si>
    <t>DSA – Facilitators/Governance expert/ Media</t>
  </si>
  <si>
    <t xml:space="preserve">Stationery     </t>
  </si>
  <si>
    <t>Refreshments and snacks</t>
  </si>
  <si>
    <t>Fuel Project team (mobilization and day of activity)</t>
  </si>
  <si>
    <t>Conduct 1 training to 15 community based volunteers and 15 Opinion Leaders from the 2 wards on the project outputs how to manage the project</t>
  </si>
  <si>
    <t>Stationery/Training Manuals</t>
  </si>
  <si>
    <t>3 Proj Team +  30 Participants CBVEs lunch</t>
  </si>
  <si>
    <t>Participants /CBVE travel Refunds</t>
  </si>
  <si>
    <t>Refreshments and snacks 33</t>
  </si>
  <si>
    <t xml:space="preserve">Fuel </t>
  </si>
  <si>
    <t>Venue hire</t>
  </si>
  <si>
    <t>Communication (Airtime)</t>
  </si>
  <si>
    <t>DSA facilitators/ Governance Expert</t>
  </si>
  <si>
    <t>Conduct 4 focus group discussions with the citizens on rights and policies as regards to waste management in each of the 2 Wards</t>
  </si>
  <si>
    <t>Training Manuals per session for 20 selected</t>
  </si>
  <si>
    <t>Lunch for 20 selected participants per session</t>
  </si>
  <si>
    <t>Refreshments and snacks per session</t>
  </si>
  <si>
    <t>DSA allowances for 2 facilitators per session</t>
  </si>
  <si>
    <t>Fuel for a car</t>
  </si>
  <si>
    <t>Conduct 1 training for 50  women and other 25 disadvantaged on their roles and rights in waste management</t>
  </si>
  <si>
    <t>Manuals, Writing pads and pens for 75 participants</t>
  </si>
  <si>
    <t>Refreshments for 80 people (5 sessions)</t>
  </si>
  <si>
    <t>Project fuel</t>
  </si>
  <si>
    <t>Transport for 2  facilitators</t>
  </si>
  <si>
    <t>DSA for 80 people</t>
  </si>
  <si>
    <t xml:space="preserve">Conduct 2  Post election/ Evidence based performance assessment for elected  representatives for the past 2 years by local citizens and media on the promises by the MP/ Councillors as regards to Waste management </t>
  </si>
  <si>
    <t>Stationery for the session for 40 participants</t>
  </si>
  <si>
    <t>DSA for 38 participants</t>
  </si>
  <si>
    <t>Transport refund for journalists</t>
  </si>
  <si>
    <t>Lobby for formulation of effective laws and enforcement of regulations and influencing of by-laws (informal/formal) on grassroot waste management to enable citizens practice proper waste management</t>
  </si>
  <si>
    <t>Transport for  22 participants</t>
  </si>
  <si>
    <t>Print out materials on waste management by laws</t>
  </si>
  <si>
    <t>DSA for 22 participants and 3 project officers</t>
  </si>
  <si>
    <t xml:space="preserve">Taskforce Honoraria </t>
  </si>
  <si>
    <t>Travel, stationery, refreshment and communication of 2 community based inspectors for 2 wards</t>
  </si>
  <si>
    <t xml:space="preserve">Conduct 4 community awareness campaigns in each of the 2 Wards on responsibility of monitoring the waste management systems, resources and all rights issues. </t>
  </si>
  <si>
    <t>Refreshments for 3 project team and 3 volunteers</t>
  </si>
  <si>
    <t xml:space="preserve">Project vehicle  Fuel </t>
  </si>
  <si>
    <t>Communication</t>
  </si>
  <si>
    <t xml:space="preserve">Stationery for posters and letters </t>
  </si>
  <si>
    <t>Vehicle Hire for carrying  PA system equipment</t>
  </si>
  <si>
    <t>Dances and drama</t>
  </si>
  <si>
    <t xml:space="preserve">Hire PA system </t>
  </si>
  <si>
    <t>Stakeholders   DSA per session</t>
  </si>
  <si>
    <t>Volunteers /Organising team Allowance (3) per session</t>
  </si>
  <si>
    <t>Hire chairs</t>
  </si>
  <si>
    <t>Production of T shirts on waste management</t>
  </si>
  <si>
    <t>Distribution of newsletters and leaflets</t>
  </si>
  <si>
    <t>Output 2: Increased participation, dialogue between citizens, local governance structures, other stakeholders (media, CBOs, private sector) and the Blantyre City Council to improve waste management.</t>
  </si>
  <si>
    <t xml:space="preserve">Conduct 2 public debates in each of the 2 wards involving 2 councilos &amp; 1 MP, 2 media and the 10 women groups representatives. The debates will provide responses to meet the citizens’ demands on waste management (Targeting 2000 women, 2000 men, 3000 youth) </t>
  </si>
  <si>
    <t>DSA for 3 panelists and 3 elected representatives</t>
  </si>
  <si>
    <t>Travel refund for 3 panelists</t>
  </si>
  <si>
    <t>Refreshments for 20 selected participants</t>
  </si>
  <si>
    <t>PA system hire</t>
  </si>
  <si>
    <t>DSA for participants</t>
  </si>
  <si>
    <t>Activity 2</t>
  </si>
  <si>
    <t>Conduct 3 interface meetings spearheaded by WDCs involving council, media, CBO's, Schools, private sector/ Companies) who are involved in waste disposal</t>
  </si>
  <si>
    <t>Refreshments for 27 participants and 3 project staff</t>
  </si>
  <si>
    <t>Venue Hire</t>
  </si>
  <si>
    <t>Local Transport refund for 27 participants</t>
  </si>
  <si>
    <t>DSA for 27 participants and 3 project staff</t>
  </si>
  <si>
    <t>Communication for the event</t>
  </si>
  <si>
    <t>Activity 3</t>
  </si>
  <si>
    <t>Conduct 5 Case Studies – Document 5 Ordinary Citizen’s stories as a result of poor waste management + experiences for results and lessons sharing.</t>
  </si>
  <si>
    <t>Print out copies of case studies</t>
  </si>
  <si>
    <t>Video production(documentary) cost</t>
  </si>
  <si>
    <t>DSA allowances for 10 citizens being interviewed</t>
  </si>
  <si>
    <t>DSA allowances for 3 project staff</t>
  </si>
  <si>
    <t>Refreshment for 15 participants</t>
  </si>
  <si>
    <t>Distribution of documentary to relevant stakeholders( Transport)</t>
  </si>
  <si>
    <t>Collection of Ordinary Citizens stories</t>
  </si>
  <si>
    <t>Travel cost</t>
  </si>
  <si>
    <t>Activity 4</t>
  </si>
  <si>
    <t>Facilitate production of 3 newsletters (Quarterly) and 8, 000 leaflets concerning rights to waste management issues and recording of results from the evidence based performance assessment report</t>
  </si>
  <si>
    <t>Produce of 1 of 3 news letters and duplication (100)</t>
  </si>
  <si>
    <t>Production of 8000 leaf lets</t>
  </si>
  <si>
    <t>Activity 5</t>
  </si>
  <si>
    <t xml:space="preserve">Conduct Quarterly community feed back meetings for evaluation and planning for improving of waste management and resources.   </t>
  </si>
  <si>
    <t>Print outs for 25 participants</t>
  </si>
  <si>
    <t xml:space="preserve">Refreshments for 25 people </t>
  </si>
  <si>
    <t>DSA for 25 people</t>
  </si>
  <si>
    <t xml:space="preserve">Project fuel </t>
  </si>
  <si>
    <t>DSA for Officials</t>
  </si>
  <si>
    <t>Activity 6</t>
  </si>
  <si>
    <t>Conduct Quarterly open days for information sharing and improving of waste management targeting 2000 women, 2000 men, 3000 youth</t>
  </si>
  <si>
    <t>DSA for 18 selected S/holders +  2 media</t>
  </si>
  <si>
    <t xml:space="preserve">Refreshments for 20 participants </t>
  </si>
  <si>
    <t>Guest speaker fuel refund</t>
  </si>
  <si>
    <t>Exhibitions cost on waste management</t>
  </si>
  <si>
    <t xml:space="preserve">6 Solid waste management entrepreneurs DSA </t>
  </si>
  <si>
    <t>Conduct Interface meeting on information sharing including position on By- Laws by The City Council.</t>
  </si>
  <si>
    <t>Travel Refunds for WDCs</t>
  </si>
  <si>
    <t xml:space="preserve">Refreshments for 22 people </t>
  </si>
  <si>
    <t xml:space="preserve">Sitting Honoraria for City officials </t>
  </si>
  <si>
    <t xml:space="preserve">DSA for Project Officials </t>
  </si>
  <si>
    <t xml:space="preserve">DSA for Ward participants </t>
  </si>
  <si>
    <t>Stationary + printouts+ airtime</t>
  </si>
  <si>
    <t>Monitoring and Evaluation</t>
  </si>
  <si>
    <t>Activity (i)</t>
  </si>
  <si>
    <t>Conduct baseline survey to assess the governance issues and other needs of the community as regards to waste management (This will be done in collaboration with Tilitonse)</t>
  </si>
  <si>
    <t>Activity (ii)</t>
  </si>
  <si>
    <t>Conduct monitoring and evaluation by developing monitoring forms to be used for data collection and to document community progress. Umodzi shall conduct frequent monitoring, and end of period evaluation.</t>
  </si>
  <si>
    <t>Project fuel for monthly field visits</t>
  </si>
  <si>
    <t>Documentation /Documentary</t>
  </si>
  <si>
    <t>Stationery for reporting( Cartilage, A4 papers)</t>
  </si>
  <si>
    <t>Refreshments for 3 project staff</t>
  </si>
  <si>
    <t>DSA for 3 staff</t>
  </si>
  <si>
    <t>Activity (iii)</t>
  </si>
  <si>
    <t>Conduct project end evaluation. This will be done in collaboration with Tilitonse</t>
  </si>
  <si>
    <t xml:space="preserve">Cost of project evaluation </t>
  </si>
  <si>
    <t>Activity(iv)</t>
  </si>
  <si>
    <t xml:space="preserve">Conduct auditing </t>
  </si>
  <si>
    <t>Direct Costs Totals</t>
  </si>
  <si>
    <t>(iii)</t>
  </si>
  <si>
    <t>Indirect Costs</t>
  </si>
  <si>
    <t>Rentals (42% contribution)</t>
  </si>
  <si>
    <t>Bank Charges</t>
  </si>
  <si>
    <t>General Travel</t>
  </si>
  <si>
    <t>Travel to LL  (4 Trips for 2 pple)</t>
  </si>
  <si>
    <t>Office supplies/ Sundries</t>
  </si>
  <si>
    <t>Postage</t>
  </si>
  <si>
    <t>Communication / internet</t>
  </si>
  <si>
    <t>Procure 1  set Desk top computer</t>
  </si>
  <si>
    <t>Procure of 1 laptop</t>
  </si>
  <si>
    <t>procure 1 digital camera</t>
  </si>
  <si>
    <t>Procure 1 project  printer</t>
  </si>
  <si>
    <t>Insurance for the procured assets</t>
  </si>
  <si>
    <t>Indirect Costs totals</t>
  </si>
  <si>
    <t>GRAND TOTAL</t>
  </si>
  <si>
    <t>Prepared by:  James Kadembo</t>
  </si>
  <si>
    <r>
      <t xml:space="preserve">Date : 10th August, </t>
    </r>
    <r>
      <rPr>
        <u/>
        <sz val="8"/>
        <rFont val="Arial Narrow"/>
        <family val="2"/>
      </rPr>
      <t>2017</t>
    </r>
  </si>
  <si>
    <r>
      <t xml:space="preserve">Checked by: </t>
    </r>
    <r>
      <rPr>
        <u/>
        <sz val="8"/>
        <rFont val="Arial Narrow"/>
        <family val="2"/>
      </rPr>
      <t>Patricia Makobiri</t>
    </r>
  </si>
  <si>
    <r>
      <t>Date : 10th August</t>
    </r>
    <r>
      <rPr>
        <u/>
        <sz val="8"/>
        <rFont val="Arial Narrow"/>
        <family val="2"/>
      </rPr>
      <t>, 2017</t>
    </r>
  </si>
  <si>
    <r>
      <t xml:space="preserve">Approved by: </t>
    </r>
    <r>
      <rPr>
        <u/>
        <sz val="8"/>
        <rFont val="Arial Narrow"/>
        <family val="2"/>
      </rPr>
      <t>Munyaradzi Moffat</t>
    </r>
  </si>
  <si>
    <r>
      <t>Date : 10th August,</t>
    </r>
    <r>
      <rPr>
        <u/>
        <sz val="8"/>
        <rFont val="Arial Narrow"/>
        <family val="2"/>
      </rPr>
      <t xml:space="preserve"> 2017</t>
    </r>
  </si>
  <si>
    <t>Reviwed by: ___________________________________</t>
  </si>
  <si>
    <t>Date :_____________________</t>
  </si>
  <si>
    <t xml:space="preserve">CBO CASH BOOK </t>
  </si>
  <si>
    <t>RECEIPTS  ( NDALAMA ZOLOWA )</t>
  </si>
  <si>
    <t>PAYMENTS  ( NDALAMA ZOTULUKA )</t>
  </si>
  <si>
    <t>Date</t>
  </si>
  <si>
    <t>Details</t>
  </si>
  <si>
    <t>Amount</t>
  </si>
  <si>
    <t>Running Balance</t>
  </si>
  <si>
    <t>MK</t>
  </si>
  <si>
    <t>Opening Balance</t>
  </si>
  <si>
    <t xml:space="preserve"> CASH SUMMARY </t>
  </si>
  <si>
    <t>annex_5c</t>
  </si>
  <si>
    <t>PROJECT NAME:</t>
  </si>
  <si>
    <t>Strengthening Waste Management Systems in Blantyre City (SWAMS)</t>
  </si>
  <si>
    <t>PERIOD OF REPORT:</t>
  </si>
  <si>
    <t>June to July, 2016</t>
  </si>
  <si>
    <t>Opening Cash Book Balance (as per previous Bank Reconciliation Statement):</t>
  </si>
  <si>
    <t>Add: Cash Received during the period:</t>
  </si>
  <si>
    <t xml:space="preserve">Funding Tranche </t>
  </si>
  <si>
    <t>Interest received for the Period</t>
  </si>
  <si>
    <t>Other Funds Deposits (that relates to grant e.g insurance claims)</t>
  </si>
  <si>
    <t>Total Cash Received this period:</t>
  </si>
  <si>
    <t>Total Cash Available:</t>
  </si>
  <si>
    <t>Less: Expenses Incurred in this period:</t>
  </si>
  <si>
    <t>Total Expenses (same as that on exp. report)</t>
  </si>
  <si>
    <t>Total Expenses in this period</t>
  </si>
  <si>
    <t xml:space="preserve">Closing Cash Book Balance </t>
  </si>
  <si>
    <t>KATENGEZA COMMUNITY ORGANIZATION</t>
  </si>
  <si>
    <r>
      <t xml:space="preserve">NAME OF CBO: </t>
    </r>
    <r>
      <rPr>
        <b/>
        <u/>
        <sz val="12"/>
        <rFont val="Calibri"/>
        <family val="2"/>
      </rPr>
      <t xml:space="preserve">   KATENGEZA COMMUNITY ORGANIZATION</t>
    </r>
  </si>
  <si>
    <t>NAME OF THE PROJECT :  NONE</t>
  </si>
  <si>
    <t>Supllies</t>
  </si>
  <si>
    <t>Received Amount</t>
  </si>
  <si>
    <t>Moringa Powder</t>
  </si>
  <si>
    <t>Mvunguti Powder</t>
  </si>
  <si>
    <t>Transport</t>
  </si>
  <si>
    <t>Gondolosi</t>
  </si>
  <si>
    <t>Lemongrass powder</t>
  </si>
  <si>
    <t>Unit Price</t>
  </si>
  <si>
    <t>Jan,19</t>
  </si>
  <si>
    <t>Qty</t>
  </si>
  <si>
    <t>Milling</t>
  </si>
  <si>
    <t>Purchase of Bottles</t>
  </si>
  <si>
    <t>Marketing( making of Lebels)</t>
  </si>
  <si>
    <t>Mvunguti sauge fruit collection</t>
  </si>
  <si>
    <t>Processing charge</t>
  </si>
  <si>
    <t>Milling charge</t>
  </si>
  <si>
    <t>Transportation</t>
  </si>
  <si>
    <t>Milling machine</t>
  </si>
  <si>
    <t>Milling charges</t>
  </si>
  <si>
    <t>Transport of raw material and product to market</t>
  </si>
  <si>
    <t>Closing Bal</t>
  </si>
  <si>
    <t>Production</t>
  </si>
  <si>
    <t>Marketing</t>
  </si>
  <si>
    <t>Moringa leaves purchase</t>
  </si>
  <si>
    <t>Lemon Grass Collection/Purchase</t>
  </si>
  <si>
    <t>Donation (Wellwisher)</t>
  </si>
  <si>
    <t>Mondia White (Ngondolosi) purchase</t>
  </si>
  <si>
    <t>Monthly earnings(wages)</t>
  </si>
  <si>
    <t xml:space="preserve">CASH BOOK </t>
  </si>
  <si>
    <t>Value (MK)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</si>
</sst>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$-409]#,##0"/>
    <numFmt numFmtId="166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9"/>
      <color rgb="FF00000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1"/>
      <name val="Arial Narrow"/>
      <family val="2"/>
    </font>
    <font>
      <sz val="9"/>
      <color theme="1"/>
      <name val="Arial"/>
      <family val="2"/>
    </font>
    <font>
      <b/>
      <sz val="8"/>
      <color theme="1"/>
      <name val="Arial Narrow"/>
      <family val="2"/>
    </font>
    <font>
      <u/>
      <sz val="8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color theme="1"/>
      <name val="Tahoma"/>
      <family val="2"/>
    </font>
    <font>
      <b/>
      <i/>
      <sz val="14"/>
      <name val="Arial"/>
      <family val="2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8">
    <xf numFmtId="0" fontId="0" fillId="0" borderId="0" xfId="0"/>
    <xf numFmtId="0" fontId="3" fillId="0" borderId="0" xfId="0" applyFont="1" applyFill="1" applyBorder="1" applyAlignment="1">
      <alignment horizontal="left"/>
    </xf>
    <xf numFmtId="43" fontId="3" fillId="0" borderId="0" xfId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43" fontId="3" fillId="0" borderId="2" xfId="1" applyFont="1" applyFill="1" applyBorder="1" applyAlignment="1">
      <alignment horizontal="left"/>
    </xf>
    <xf numFmtId="43" fontId="3" fillId="0" borderId="3" xfId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43" fontId="3" fillId="0" borderId="7" xfId="1" applyFont="1" applyFill="1" applyBorder="1" applyAlignment="1">
      <alignment horizontal="left"/>
    </xf>
    <xf numFmtId="43" fontId="3" fillId="0" borderId="8" xfId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43" fontId="3" fillId="0" borderId="11" xfId="1" applyFont="1" applyFill="1" applyBorder="1" applyAlignment="1">
      <alignment horizontal="left"/>
    </xf>
    <xf numFmtId="43" fontId="3" fillId="0" borderId="12" xfId="1" applyFont="1" applyFill="1" applyBorder="1" applyAlignment="1">
      <alignment horizontal="left"/>
    </xf>
    <xf numFmtId="43" fontId="3" fillId="0" borderId="13" xfId="1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43" fontId="3" fillId="0" borderId="16" xfId="1" applyFont="1" applyFill="1" applyBorder="1" applyAlignment="1">
      <alignment horizontal="left"/>
    </xf>
    <xf numFmtId="43" fontId="3" fillId="0" borderId="17" xfId="1" applyFont="1" applyFill="1" applyBorder="1" applyAlignment="1">
      <alignment horizontal="left"/>
    </xf>
    <xf numFmtId="43" fontId="3" fillId="0" borderId="18" xfId="1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43" fontId="3" fillId="0" borderId="21" xfId="1" applyFont="1" applyFill="1" applyBorder="1" applyAlignment="1">
      <alignment horizontal="left"/>
    </xf>
    <xf numFmtId="43" fontId="3" fillId="0" borderId="22" xfId="1" applyFont="1" applyFill="1" applyBorder="1" applyAlignment="1">
      <alignment horizontal="left"/>
    </xf>
    <xf numFmtId="43" fontId="3" fillId="0" borderId="23" xfId="1" applyFont="1" applyFill="1" applyBorder="1" applyAlignment="1">
      <alignment horizontal="left"/>
    </xf>
    <xf numFmtId="0" fontId="7" fillId="0" borderId="24" xfId="0" applyFont="1" applyFill="1" applyBorder="1" applyProtection="1">
      <protection locked="0"/>
    </xf>
    <xf numFmtId="43" fontId="6" fillId="3" borderId="25" xfId="1" applyFont="1" applyFill="1" applyBorder="1" applyAlignment="1">
      <alignment horizontal="center" wrapText="1"/>
    </xf>
    <xf numFmtId="43" fontId="6" fillId="3" borderId="26" xfId="1" applyFont="1" applyFill="1" applyBorder="1" applyAlignment="1">
      <alignment horizontal="center" wrapText="1"/>
    </xf>
    <xf numFmtId="0" fontId="9" fillId="0" borderId="0" xfId="0" applyFont="1" applyFill="1" applyBorder="1" applyProtection="1">
      <protection locked="0"/>
    </xf>
    <xf numFmtId="0" fontId="7" fillId="4" borderId="24" xfId="0" applyFont="1" applyFill="1" applyBorder="1"/>
    <xf numFmtId="0" fontId="8" fillId="3" borderId="24" xfId="0" applyFont="1" applyFill="1" applyBorder="1" applyAlignment="1" applyProtection="1">
      <alignment horizontal="center" vertical="center" wrapText="1"/>
      <protection locked="0"/>
    </xf>
    <xf numFmtId="43" fontId="6" fillId="3" borderId="10" xfId="1" applyFont="1" applyFill="1" applyBorder="1" applyAlignment="1">
      <alignment horizontal="center"/>
    </xf>
    <xf numFmtId="43" fontId="6" fillId="3" borderId="13" xfId="1" applyFont="1" applyFill="1" applyBorder="1" applyAlignment="1">
      <alignment horizontal="center"/>
    </xf>
    <xf numFmtId="0" fontId="9" fillId="4" borderId="0" xfId="0" applyFont="1" applyFill="1" applyBorder="1"/>
    <xf numFmtId="0" fontId="7" fillId="0" borderId="24" xfId="0" applyFont="1" applyFill="1" applyBorder="1"/>
    <xf numFmtId="0" fontId="8" fillId="4" borderId="24" xfId="0" applyFont="1" applyFill="1" applyBorder="1" applyAlignment="1">
      <alignment horizontal="left"/>
    </xf>
    <xf numFmtId="43" fontId="7" fillId="4" borderId="24" xfId="1" applyFont="1" applyFill="1" applyBorder="1"/>
    <xf numFmtId="43" fontId="7" fillId="0" borderId="24" xfId="1" applyFont="1" applyFill="1" applyBorder="1"/>
    <xf numFmtId="0" fontId="9" fillId="0" borderId="0" xfId="0" applyFont="1" applyFill="1" applyBorder="1"/>
    <xf numFmtId="0" fontId="3" fillId="0" borderId="24" xfId="0" applyFont="1" applyFill="1" applyBorder="1" applyAlignment="1">
      <alignment wrapText="1"/>
    </xf>
    <xf numFmtId="43" fontId="3" fillId="0" borderId="24" xfId="1" applyFont="1" applyFill="1" applyBorder="1" applyAlignment="1">
      <alignment horizontal="left"/>
    </xf>
    <xf numFmtId="43" fontId="9" fillId="0" borderId="24" xfId="1" applyFont="1" applyFill="1" applyBorder="1"/>
    <xf numFmtId="43" fontId="9" fillId="0" borderId="0" xfId="0" applyNumberFormat="1" applyFont="1" applyFill="1" applyBorder="1"/>
    <xf numFmtId="0" fontId="3" fillId="0" borderId="24" xfId="0" applyFont="1" applyFill="1" applyBorder="1"/>
    <xf numFmtId="0" fontId="7" fillId="5" borderId="24" xfId="0" applyFont="1" applyFill="1" applyBorder="1"/>
    <xf numFmtId="43" fontId="8" fillId="5" borderId="24" xfId="1" applyFont="1" applyFill="1" applyBorder="1"/>
    <xf numFmtId="43" fontId="8" fillId="6" borderId="24" xfId="1" applyFont="1" applyFill="1" applyBorder="1"/>
    <xf numFmtId="0" fontId="8" fillId="7" borderId="24" xfId="0" applyFont="1" applyFill="1" applyBorder="1"/>
    <xf numFmtId="43" fontId="7" fillId="7" borderId="24" xfId="1" applyFont="1" applyFill="1" applyBorder="1"/>
    <xf numFmtId="43" fontId="7" fillId="5" borderId="24" xfId="1" applyFont="1" applyFill="1" applyBorder="1"/>
    <xf numFmtId="0" fontId="7" fillId="8" borderId="24" xfId="0" applyFont="1" applyFill="1" applyBorder="1"/>
    <xf numFmtId="0" fontId="8" fillId="8" borderId="24" xfId="0" applyFont="1" applyFill="1" applyBorder="1" applyAlignment="1">
      <alignment vertical="top" wrapText="1"/>
    </xf>
    <xf numFmtId="43" fontId="8" fillId="8" borderId="24" xfId="1" applyFont="1" applyFill="1" applyBorder="1" applyAlignment="1">
      <alignment vertical="top" wrapText="1"/>
    </xf>
    <xf numFmtId="43" fontId="7" fillId="8" borderId="24" xfId="1" applyFont="1" applyFill="1" applyBorder="1"/>
    <xf numFmtId="0" fontId="8" fillId="0" borderId="24" xfId="0" applyFont="1" applyFill="1" applyBorder="1"/>
    <xf numFmtId="0" fontId="8" fillId="9" borderId="24" xfId="0" applyFont="1" applyFill="1" applyBorder="1" applyAlignment="1">
      <alignment vertical="top"/>
    </xf>
    <xf numFmtId="0" fontId="8" fillId="9" borderId="24" xfId="0" applyFont="1" applyFill="1" applyBorder="1" applyAlignment="1">
      <alignment wrapText="1"/>
    </xf>
    <xf numFmtId="43" fontId="6" fillId="9" borderId="24" xfId="1" applyFont="1" applyFill="1" applyBorder="1" applyAlignment="1">
      <alignment wrapText="1"/>
    </xf>
    <xf numFmtId="43" fontId="7" fillId="9" borderId="24" xfId="1" applyFont="1" applyFill="1" applyBorder="1"/>
    <xf numFmtId="43" fontId="8" fillId="9" borderId="24" xfId="1" applyFont="1" applyFill="1" applyBorder="1"/>
    <xf numFmtId="0" fontId="7" fillId="0" borderId="24" xfId="0" applyFont="1" applyFill="1" applyBorder="1" applyAlignment="1"/>
    <xf numFmtId="0" fontId="3" fillId="0" borderId="24" xfId="0" applyFont="1" applyFill="1" applyBorder="1" applyAlignment="1"/>
    <xf numFmtId="0" fontId="8" fillId="9" borderId="24" xfId="0" applyFont="1" applyFill="1" applyBorder="1" applyAlignment="1">
      <alignment vertical="top" wrapText="1"/>
    </xf>
    <xf numFmtId="43" fontId="3" fillId="9" borderId="24" xfId="1" applyFont="1" applyFill="1" applyBorder="1" applyAlignment="1">
      <alignment horizontal="right"/>
    </xf>
    <xf numFmtId="0" fontId="8" fillId="0" borderId="24" xfId="0" applyFont="1" applyFill="1" applyBorder="1" applyAlignment="1">
      <alignment vertical="top"/>
    </xf>
    <xf numFmtId="0" fontId="8" fillId="0" borderId="24" xfId="0" applyFont="1" applyFill="1" applyBorder="1" applyAlignment="1"/>
    <xf numFmtId="0" fontId="6" fillId="9" borderId="24" xfId="0" applyFont="1" applyFill="1" applyBorder="1" applyAlignment="1">
      <alignment vertical="top" wrapText="1"/>
    </xf>
    <xf numFmtId="43" fontId="7" fillId="10" borderId="0" xfId="1" applyFont="1" applyFill="1" applyBorder="1"/>
    <xf numFmtId="0" fontId="7" fillId="0" borderId="24" xfId="0" applyFont="1" applyFill="1" applyBorder="1" applyAlignment="1">
      <alignment wrapText="1"/>
    </xf>
    <xf numFmtId="0" fontId="7" fillId="0" borderId="24" xfId="0" applyFont="1" applyFill="1" applyBorder="1" applyAlignment="1">
      <alignment horizontal="justify"/>
    </xf>
    <xf numFmtId="0" fontId="6" fillId="9" borderId="24" xfId="0" applyFont="1" applyFill="1" applyBorder="1" applyAlignment="1">
      <alignment wrapText="1"/>
    </xf>
    <xf numFmtId="43" fontId="3" fillId="9" borderId="0" xfId="1" applyFont="1" applyFill="1" applyBorder="1" applyAlignment="1">
      <alignment horizontal="right"/>
    </xf>
    <xf numFmtId="43" fontId="7" fillId="10" borderId="24" xfId="1" applyFont="1" applyFill="1" applyBorder="1"/>
    <xf numFmtId="0" fontId="7" fillId="0" borderId="24" xfId="0" applyFont="1" applyFill="1" applyBorder="1" applyAlignment="1">
      <alignment vertical="top"/>
    </xf>
    <xf numFmtId="0" fontId="3" fillId="0" borderId="24" xfId="0" applyFont="1" applyFill="1" applyBorder="1" applyAlignment="1">
      <alignment horizontal="left" wrapText="1"/>
    </xf>
    <xf numFmtId="43" fontId="9" fillId="0" borderId="0" xfId="1" applyFont="1" applyFill="1" applyBorder="1"/>
    <xf numFmtId="0" fontId="3" fillId="0" borderId="24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43" fontId="7" fillId="0" borderId="24" xfId="1" applyFont="1" applyFill="1" applyBorder="1" applyAlignment="1"/>
    <xf numFmtId="0" fontId="7" fillId="4" borderId="24" xfId="0" applyFont="1" applyFill="1" applyBorder="1" applyAlignment="1">
      <alignment vertical="top"/>
    </xf>
    <xf numFmtId="0" fontId="9" fillId="0" borderId="24" xfId="0" applyFont="1" applyFill="1" applyBorder="1"/>
    <xf numFmtId="0" fontId="3" fillId="0" borderId="24" xfId="0" applyFont="1" applyFill="1" applyBorder="1" applyAlignment="1">
      <alignment vertical="top"/>
    </xf>
    <xf numFmtId="43" fontId="3" fillId="9" borderId="10" xfId="1" applyFont="1" applyFill="1" applyBorder="1" applyAlignment="1">
      <alignment horizontal="left" wrapText="1"/>
    </xf>
    <xf numFmtId="43" fontId="3" fillId="9" borderId="24" xfId="1" applyFont="1" applyFill="1" applyBorder="1" applyAlignment="1">
      <alignment horizontal="right" wrapText="1"/>
    </xf>
    <xf numFmtId="43" fontId="7" fillId="0" borderId="0" xfId="1" applyFont="1" applyFill="1" applyBorder="1"/>
    <xf numFmtId="0" fontId="7" fillId="0" borderId="24" xfId="0" applyFont="1" applyFill="1" applyBorder="1" applyAlignment="1">
      <alignment horizontal="justify" wrapText="1"/>
    </xf>
    <xf numFmtId="0" fontId="10" fillId="0" borderId="27" xfId="0" applyFont="1" applyBorder="1" applyAlignment="1">
      <alignment vertical="top" wrapText="1"/>
    </xf>
    <xf numFmtId="0" fontId="10" fillId="0" borderId="24" xfId="0" applyFont="1" applyBorder="1" applyAlignment="1">
      <alignment vertical="top"/>
    </xf>
    <xf numFmtId="164" fontId="11" fillId="0" borderId="24" xfId="1" applyNumberFormat="1" applyFont="1" applyBorder="1" applyAlignment="1">
      <alignment horizontal="justify" vertical="top" wrapText="1"/>
    </xf>
    <xf numFmtId="164" fontId="11" fillId="0" borderId="24" xfId="1" applyNumberFormat="1" applyFont="1" applyBorder="1" applyAlignment="1">
      <alignment horizontal="left" vertical="top" wrapText="1"/>
    </xf>
    <xf numFmtId="164" fontId="11" fillId="0" borderId="24" xfId="1" applyNumberFormat="1" applyFont="1" applyBorder="1" applyAlignment="1">
      <alignment horizontal="justify" wrapText="1"/>
    </xf>
    <xf numFmtId="0" fontId="8" fillId="8" borderId="24" xfId="0" applyFont="1" applyFill="1" applyBorder="1"/>
    <xf numFmtId="43" fontId="8" fillId="9" borderId="24" xfId="1" applyFont="1" applyFill="1" applyBorder="1" applyAlignment="1">
      <alignment vertical="top" wrapText="1"/>
    </xf>
    <xf numFmtId="43" fontId="12" fillId="9" borderId="10" xfId="1" applyFont="1" applyFill="1" applyBorder="1" applyAlignment="1">
      <alignment horizontal="left" wrapText="1"/>
    </xf>
    <xf numFmtId="43" fontId="3" fillId="9" borderId="24" xfId="1" applyFont="1" applyFill="1" applyBorder="1"/>
    <xf numFmtId="0" fontId="9" fillId="0" borderId="24" xfId="0" applyFont="1" applyFill="1" applyBorder="1" applyAlignment="1">
      <alignment horizontal="justify" wrapText="1"/>
    </xf>
    <xf numFmtId="0" fontId="13" fillId="0" borderId="24" xfId="0" applyFont="1" applyBorder="1" applyAlignment="1">
      <alignment horizontal="justify" wrapText="1"/>
    </xf>
    <xf numFmtId="0" fontId="9" fillId="0" borderId="24" xfId="0" applyFont="1" applyFill="1" applyBorder="1" applyAlignment="1">
      <alignment wrapText="1"/>
    </xf>
    <xf numFmtId="43" fontId="8" fillId="9" borderId="24" xfId="1" applyFont="1" applyFill="1" applyBorder="1" applyAlignment="1">
      <alignment wrapText="1"/>
    </xf>
    <xf numFmtId="0" fontId="7" fillId="9" borderId="24" xfId="0" applyFont="1" applyFill="1" applyBorder="1" applyAlignment="1">
      <alignment vertical="top"/>
    </xf>
    <xf numFmtId="0" fontId="7" fillId="9" borderId="24" xfId="0" applyFont="1" applyFill="1" applyBorder="1" applyAlignment="1">
      <alignment horizontal="justify" wrapText="1"/>
    </xf>
    <xf numFmtId="0" fontId="8" fillId="5" borderId="24" xfId="0" applyFont="1" applyFill="1" applyBorder="1"/>
    <xf numFmtId="43" fontId="8" fillId="11" borderId="24" xfId="1" applyFont="1" applyFill="1" applyBorder="1"/>
    <xf numFmtId="0" fontId="7" fillId="7" borderId="24" xfId="0" applyFont="1" applyFill="1" applyBorder="1"/>
    <xf numFmtId="43" fontId="3" fillId="4" borderId="24" xfId="1" applyFont="1" applyFill="1" applyBorder="1" applyAlignment="1">
      <alignment horizontal="right"/>
    </xf>
    <xf numFmtId="43" fontId="3" fillId="4" borderId="10" xfId="1" applyFont="1" applyFill="1" applyBorder="1" applyAlignment="1">
      <alignment horizontal="left"/>
    </xf>
    <xf numFmtId="43" fontId="3" fillId="0" borderId="24" xfId="1" applyFont="1" applyFill="1" applyBorder="1" applyAlignment="1">
      <alignment horizontal="right"/>
    </xf>
    <xf numFmtId="43" fontId="3" fillId="0" borderId="10" xfId="1" applyFont="1" applyFill="1" applyBorder="1" applyAlignment="1">
      <alignment horizontal="left"/>
    </xf>
    <xf numFmtId="43" fontId="8" fillId="4" borderId="24" xfId="1" applyFont="1" applyFill="1" applyBorder="1"/>
    <xf numFmtId="43" fontId="6" fillId="5" borderId="24" xfId="1" applyFont="1" applyFill="1" applyBorder="1"/>
    <xf numFmtId="43" fontId="6" fillId="11" borderId="24" xfId="1" applyFont="1" applyFill="1" applyBorder="1"/>
    <xf numFmtId="43" fontId="8" fillId="7" borderId="24" xfId="1" applyFont="1" applyFill="1" applyBorder="1"/>
    <xf numFmtId="43" fontId="14" fillId="7" borderId="24" xfId="1" applyFont="1" applyFill="1" applyBorder="1"/>
    <xf numFmtId="43" fontId="6" fillId="7" borderId="24" xfId="1" applyFont="1" applyFill="1" applyBorder="1"/>
    <xf numFmtId="0" fontId="7" fillId="0" borderId="0" xfId="0" applyFont="1" applyFill="1" applyBorder="1"/>
    <xf numFmtId="0" fontId="3" fillId="4" borderId="4" xfId="0" applyFont="1" applyFill="1" applyBorder="1" applyAlignment="1"/>
    <xf numFmtId="0" fontId="3" fillId="4" borderId="0" xfId="0" applyFont="1" applyFill="1" applyBorder="1" applyAlignment="1"/>
    <xf numFmtId="43" fontId="3" fillId="4" borderId="0" xfId="1" applyFont="1" applyFill="1" applyBorder="1" applyAlignment="1"/>
    <xf numFmtId="43" fontId="3" fillId="4" borderId="5" xfId="1" applyFont="1" applyFill="1" applyBorder="1" applyAlignment="1"/>
    <xf numFmtId="0" fontId="6" fillId="4" borderId="6" xfId="0" applyFont="1" applyFill="1" applyBorder="1" applyAlignment="1"/>
    <xf numFmtId="0" fontId="6" fillId="4" borderId="7" xfId="0" applyFont="1" applyFill="1" applyBorder="1" applyAlignment="1"/>
    <xf numFmtId="43" fontId="6" fillId="4" borderId="7" xfId="1" applyFont="1" applyFill="1" applyBorder="1" applyAlignment="1"/>
    <xf numFmtId="43" fontId="6" fillId="4" borderId="8" xfId="1" applyFont="1" applyFill="1" applyBorder="1" applyAlignment="1"/>
    <xf numFmtId="0" fontId="16" fillId="0" borderId="0" xfId="2" applyFont="1"/>
    <xf numFmtId="43" fontId="16" fillId="0" borderId="0" xfId="1" applyFont="1"/>
    <xf numFmtId="43" fontId="16" fillId="0" borderId="0" xfId="1" applyFont="1" applyAlignment="1">
      <alignment horizontal="center"/>
    </xf>
    <xf numFmtId="0" fontId="17" fillId="0" borderId="4" xfId="2" applyFont="1" applyBorder="1"/>
    <xf numFmtId="0" fontId="16" fillId="0" borderId="0" xfId="2" applyFont="1" applyBorder="1"/>
    <xf numFmtId="0" fontId="16" fillId="12" borderId="4" xfId="2" applyFont="1" applyFill="1" applyBorder="1"/>
    <xf numFmtId="0" fontId="16" fillId="12" borderId="0" xfId="2" applyFont="1" applyFill="1" applyBorder="1"/>
    <xf numFmtId="0" fontId="17" fillId="12" borderId="28" xfId="2" applyFont="1" applyFill="1" applyBorder="1"/>
    <xf numFmtId="0" fontId="16" fillId="12" borderId="29" xfId="2" applyFont="1" applyFill="1" applyBorder="1"/>
    <xf numFmtId="43" fontId="16" fillId="12" borderId="29" xfId="1" applyFont="1" applyFill="1" applyBorder="1"/>
    <xf numFmtId="0" fontId="16" fillId="13" borderId="31" xfId="2" applyFont="1" applyFill="1" applyBorder="1"/>
    <xf numFmtId="0" fontId="17" fillId="12" borderId="29" xfId="2" applyFont="1" applyFill="1" applyBorder="1"/>
    <xf numFmtId="43" fontId="16" fillId="12" borderId="3" xfId="1" applyFont="1" applyFill="1" applyBorder="1" applyAlignment="1">
      <alignment horizontal="center"/>
    </xf>
    <xf numFmtId="0" fontId="17" fillId="0" borderId="28" xfId="2" applyFont="1" applyBorder="1"/>
    <xf numFmtId="0" fontId="17" fillId="0" borderId="32" xfId="2" applyFont="1" applyBorder="1"/>
    <xf numFmtId="0" fontId="16" fillId="13" borderId="31" xfId="2" applyFont="1" applyFill="1" applyBorder="1" applyAlignment="1">
      <alignment horizontal="center"/>
    </xf>
    <xf numFmtId="0" fontId="17" fillId="0" borderId="33" xfId="2" applyFont="1" applyBorder="1" applyAlignment="1">
      <alignment horizontal="center"/>
    </xf>
    <xf numFmtId="0" fontId="16" fillId="0" borderId="4" xfId="2" applyFont="1" applyBorder="1"/>
    <xf numFmtId="0" fontId="16" fillId="0" borderId="36" xfId="2" applyFont="1" applyBorder="1"/>
    <xf numFmtId="43" fontId="16" fillId="0" borderId="35" xfId="1" applyFont="1" applyBorder="1" applyAlignment="1">
      <alignment horizontal="center"/>
    </xf>
    <xf numFmtId="0" fontId="16" fillId="13" borderId="37" xfId="2" applyFont="1" applyFill="1" applyBorder="1" applyAlignment="1">
      <alignment horizontal="center"/>
    </xf>
    <xf numFmtId="0" fontId="16" fillId="0" borderId="38" xfId="2" applyFont="1" applyBorder="1" applyAlignment="1">
      <alignment horizontal="center"/>
    </xf>
    <xf numFmtId="164" fontId="16" fillId="0" borderId="24" xfId="1" applyNumberFormat="1" applyFont="1" applyBorder="1" applyAlignment="1">
      <alignment horizontal="left" vertical="top"/>
    </xf>
    <xf numFmtId="43" fontId="16" fillId="0" borderId="24" xfId="1" applyFont="1" applyBorder="1" applyAlignment="1">
      <alignment horizontal="center"/>
    </xf>
    <xf numFmtId="164" fontId="16" fillId="13" borderId="24" xfId="1" applyNumberFormat="1" applyFont="1" applyFill="1" applyBorder="1" applyAlignment="1">
      <alignment horizontal="center"/>
    </xf>
    <xf numFmtId="14" fontId="16" fillId="0" borderId="24" xfId="2" applyNumberFormat="1" applyFont="1" applyFill="1" applyBorder="1" applyAlignment="1">
      <alignment horizontal="center"/>
    </xf>
    <xf numFmtId="164" fontId="16" fillId="0" borderId="24" xfId="1" applyNumberFormat="1" applyFont="1" applyBorder="1" applyAlignment="1">
      <alignment horizontal="left"/>
    </xf>
    <xf numFmtId="43" fontId="16" fillId="6" borderId="24" xfId="1" applyFont="1" applyFill="1" applyBorder="1" applyAlignment="1">
      <alignment horizontal="center"/>
    </xf>
    <xf numFmtId="0" fontId="16" fillId="0" borderId="0" xfId="2" applyFont="1" applyFill="1" applyBorder="1"/>
    <xf numFmtId="0" fontId="16" fillId="14" borderId="24" xfId="2" applyFont="1" applyFill="1" applyBorder="1" applyAlignment="1">
      <alignment horizontal="center"/>
    </xf>
    <xf numFmtId="0" fontId="16" fillId="0" borderId="24" xfId="2" applyFont="1" applyFill="1" applyBorder="1" applyAlignment="1">
      <alignment horizontal="left"/>
    </xf>
    <xf numFmtId="0" fontId="16" fillId="0" borderId="24" xfId="2" applyFont="1" applyFill="1" applyBorder="1" applyAlignment="1">
      <alignment horizontal="center"/>
    </xf>
    <xf numFmtId="0" fontId="4" fillId="0" borderId="0" xfId="2" applyFont="1"/>
    <xf numFmtId="43" fontId="16" fillId="6" borderId="24" xfId="1" applyFont="1" applyFill="1" applyBorder="1"/>
    <xf numFmtId="164" fontId="17" fillId="16" borderId="40" xfId="1" applyNumberFormat="1" applyFont="1" applyFill="1" applyBorder="1"/>
    <xf numFmtId="164" fontId="17" fillId="16" borderId="39" xfId="1" applyNumberFormat="1" applyFont="1" applyFill="1" applyBorder="1" applyAlignment="1">
      <alignment horizontal="left"/>
    </xf>
    <xf numFmtId="0" fontId="1" fillId="0" borderId="0" xfId="3" applyAlignment="1"/>
    <xf numFmtId="0" fontId="2" fillId="0" borderId="0" xfId="3" applyFont="1" applyAlignment="1"/>
    <xf numFmtId="165" fontId="19" fillId="0" borderId="0" xfId="3" applyNumberFormat="1" applyFont="1" applyFill="1" applyAlignment="1" applyProtection="1">
      <protection locked="0"/>
    </xf>
    <xf numFmtId="165" fontId="20" fillId="0" borderId="0" xfId="3" applyNumberFormat="1" applyFont="1" applyFill="1" applyAlignment="1" applyProtection="1">
      <alignment horizontal="center"/>
      <protection locked="0"/>
    </xf>
    <xf numFmtId="0" fontId="21" fillId="0" borderId="0" xfId="3" applyNumberFormat="1" applyFont="1" applyFill="1" applyBorder="1" applyAlignment="1" applyProtection="1">
      <alignment horizontal="center" readingOrder="1"/>
      <protection locked="0"/>
    </xf>
    <xf numFmtId="0" fontId="21" fillId="0" borderId="0" xfId="3" applyNumberFormat="1" applyFont="1" applyBorder="1" applyAlignment="1" applyProtection="1">
      <alignment horizontal="center" readingOrder="1"/>
      <protection locked="0"/>
    </xf>
    <xf numFmtId="165" fontId="20" fillId="0" borderId="0" xfId="3" applyNumberFormat="1" applyFont="1" applyAlignment="1" applyProtection="1">
      <protection locked="0"/>
    </xf>
    <xf numFmtId="165" fontId="22" fillId="0" borderId="0" xfId="3" applyNumberFormat="1" applyFont="1" applyAlignment="1" applyProtection="1">
      <protection locked="0"/>
    </xf>
    <xf numFmtId="0" fontId="5" fillId="0" borderId="0" xfId="3" applyNumberFormat="1" applyFont="1" applyAlignment="1" applyProtection="1">
      <protection locked="0"/>
    </xf>
    <xf numFmtId="0" fontId="21" fillId="0" borderId="0" xfId="3" quotePrefix="1" applyNumberFormat="1" applyFont="1" applyBorder="1" applyAlignment="1" applyProtection="1">
      <protection locked="0"/>
    </xf>
    <xf numFmtId="0" fontId="23" fillId="0" borderId="0" xfId="3" applyNumberFormat="1" applyFont="1" applyBorder="1" applyAlignment="1" applyProtection="1">
      <protection locked="0"/>
    </xf>
    <xf numFmtId="165" fontId="19" fillId="0" borderId="0" xfId="3" applyNumberFormat="1" applyFont="1" applyAlignment="1" applyProtection="1">
      <protection locked="0"/>
    </xf>
    <xf numFmtId="165" fontId="5" fillId="0" borderId="28" xfId="3" applyNumberFormat="1" applyFont="1" applyBorder="1" applyAlignment="1" applyProtection="1">
      <protection locked="0"/>
    </xf>
    <xf numFmtId="165" fontId="5" fillId="0" borderId="29" xfId="3" applyNumberFormat="1" applyFont="1" applyBorder="1" applyAlignment="1" applyProtection="1">
      <protection locked="0"/>
    </xf>
    <xf numFmtId="0" fontId="5" fillId="0" borderId="29" xfId="3" applyNumberFormat="1" applyFont="1" applyBorder="1" applyAlignment="1" applyProtection="1">
      <protection locked="0"/>
    </xf>
    <xf numFmtId="0" fontId="21" fillId="0" borderId="29" xfId="3" quotePrefix="1" applyNumberFormat="1" applyFont="1" applyBorder="1" applyAlignment="1" applyProtection="1">
      <protection locked="0"/>
    </xf>
    <xf numFmtId="0" fontId="21" fillId="0" borderId="30" xfId="3" applyNumberFormat="1" applyFont="1" applyBorder="1" applyAlignment="1" applyProtection="1">
      <protection locked="0"/>
    </xf>
    <xf numFmtId="0" fontId="20" fillId="0" borderId="41" xfId="3" applyNumberFormat="1" applyFont="1" applyFill="1" applyBorder="1" applyAlignment="1" applyProtection="1">
      <protection locked="0"/>
    </xf>
    <xf numFmtId="165" fontId="5" fillId="0" borderId="42" xfId="3" applyNumberFormat="1" applyFont="1" applyFill="1" applyBorder="1" applyAlignment="1" applyProtection="1">
      <protection locked="0"/>
    </xf>
    <xf numFmtId="0" fontId="5" fillId="0" borderId="42" xfId="3" applyNumberFormat="1" applyFont="1" applyFill="1" applyBorder="1" applyAlignment="1" applyProtection="1">
      <protection locked="0"/>
    </xf>
    <xf numFmtId="0" fontId="21" fillId="0" borderId="42" xfId="3" quotePrefix="1" applyNumberFormat="1" applyFont="1" applyFill="1" applyBorder="1" applyAlignment="1" applyProtection="1">
      <protection locked="0"/>
    </xf>
    <xf numFmtId="4" fontId="23" fillId="0" borderId="5" xfId="3" applyNumberFormat="1" applyFont="1" applyBorder="1" applyAlignment="1" applyProtection="1">
      <protection locked="0"/>
    </xf>
    <xf numFmtId="165" fontId="20" fillId="0" borderId="4" xfId="3" applyNumberFormat="1" applyFont="1" applyBorder="1" applyAlignment="1" applyProtection="1">
      <protection locked="0"/>
    </xf>
    <xf numFmtId="165" fontId="5" fillId="0" borderId="0" xfId="3" applyNumberFormat="1" applyFont="1" applyBorder="1" applyAlignment="1" applyProtection="1">
      <protection locked="0"/>
    </xf>
    <xf numFmtId="0" fontId="5" fillId="0" borderId="0" xfId="3" applyNumberFormat="1" applyFont="1" applyBorder="1" applyAlignment="1" applyProtection="1">
      <protection locked="0"/>
    </xf>
    <xf numFmtId="0" fontId="23" fillId="0" borderId="5" xfId="3" applyNumberFormat="1" applyFont="1" applyBorder="1" applyAlignment="1" applyProtection="1">
      <protection locked="0"/>
    </xf>
    <xf numFmtId="0" fontId="1" fillId="0" borderId="4" xfId="3" applyNumberFormat="1" applyBorder="1" applyAlignment="1" applyProtection="1">
      <protection locked="0"/>
    </xf>
    <xf numFmtId="43" fontId="20" fillId="0" borderId="24" xfId="1" applyFont="1" applyBorder="1" applyAlignment="1">
      <alignment horizontal="center"/>
    </xf>
    <xf numFmtId="165" fontId="5" fillId="0" borderId="4" xfId="3" applyNumberFormat="1" applyFont="1" applyBorder="1" applyAlignment="1" applyProtection="1">
      <protection locked="0"/>
    </xf>
    <xf numFmtId="165" fontId="24" fillId="0" borderId="4" xfId="3" applyNumberFormat="1" applyFont="1" applyFill="1" applyBorder="1" applyAlignment="1" applyProtection="1">
      <protection locked="0"/>
    </xf>
    <xf numFmtId="165" fontId="24" fillId="0" borderId="0" xfId="3" applyNumberFormat="1" applyFont="1" applyFill="1" applyBorder="1" applyAlignment="1" applyProtection="1">
      <protection locked="0"/>
    </xf>
    <xf numFmtId="0" fontId="5" fillId="0" borderId="0" xfId="3" applyNumberFormat="1" applyFont="1" applyFill="1" applyBorder="1" applyAlignment="1" applyProtection="1">
      <protection locked="0"/>
    </xf>
    <xf numFmtId="0" fontId="21" fillId="0" borderId="0" xfId="3" quotePrefix="1" applyNumberFormat="1" applyFont="1" applyFill="1" applyBorder="1" applyAlignment="1" applyProtection="1">
      <protection locked="0"/>
    </xf>
    <xf numFmtId="4" fontId="23" fillId="6" borderId="5" xfId="4" applyNumberFormat="1" applyFont="1" applyFill="1" applyBorder="1" applyAlignment="1" applyProtection="1">
      <protection locked="0"/>
    </xf>
    <xf numFmtId="165" fontId="24" fillId="0" borderId="43" xfId="3" applyNumberFormat="1" applyFont="1" applyFill="1" applyBorder="1" applyAlignment="1" applyProtection="1">
      <protection locked="0"/>
    </xf>
    <xf numFmtId="165" fontId="5" fillId="0" borderId="44" xfId="3" applyNumberFormat="1" applyFont="1" applyFill="1" applyBorder="1" applyAlignment="1" applyProtection="1">
      <protection locked="0"/>
    </xf>
    <xf numFmtId="0" fontId="5" fillId="0" borderId="44" xfId="3" applyNumberFormat="1" applyFont="1" applyFill="1" applyBorder="1" applyAlignment="1" applyProtection="1">
      <protection locked="0"/>
    </xf>
    <xf numFmtId="0" fontId="21" fillId="0" borderId="44" xfId="3" quotePrefix="1" applyNumberFormat="1" applyFont="1" applyFill="1" applyBorder="1" applyAlignment="1" applyProtection="1">
      <protection locked="0"/>
    </xf>
    <xf numFmtId="4" fontId="23" fillId="6" borderId="45" xfId="4" applyNumberFormat="1" applyFont="1" applyFill="1" applyBorder="1" applyAlignment="1" applyProtection="1">
      <protection locked="0"/>
    </xf>
    <xf numFmtId="165" fontId="24" fillId="0" borderId="4" xfId="3" applyNumberFormat="1" applyFont="1" applyBorder="1" applyAlignment="1" applyProtection="1">
      <protection locked="0"/>
    </xf>
    <xf numFmtId="165" fontId="5" fillId="0" borderId="4" xfId="3" applyNumberFormat="1" applyFont="1" applyFill="1" applyBorder="1" applyAlignment="1" applyProtection="1">
      <protection locked="0"/>
    </xf>
    <xf numFmtId="4" fontId="23" fillId="15" borderId="5" xfId="3" applyNumberFormat="1" applyFont="1" applyFill="1" applyBorder="1" applyAlignment="1" applyProtection="1">
      <protection locked="0"/>
    </xf>
    <xf numFmtId="165" fontId="24" fillId="0" borderId="0" xfId="3" applyNumberFormat="1" applyFont="1" applyBorder="1" applyAlignment="1" applyProtection="1">
      <protection locked="0"/>
    </xf>
    <xf numFmtId="4" fontId="21" fillId="6" borderId="5" xfId="3" applyNumberFormat="1" applyFont="1" applyFill="1" applyBorder="1" applyAlignment="1" applyProtection="1">
      <protection locked="0"/>
    </xf>
    <xf numFmtId="165" fontId="20" fillId="0" borderId="43" xfId="3" applyNumberFormat="1" applyFont="1" applyFill="1" applyBorder="1" applyAlignment="1" applyProtection="1">
      <protection locked="0"/>
    </xf>
    <xf numFmtId="4" fontId="21" fillId="6" borderId="45" xfId="3" applyNumberFormat="1" applyFont="1" applyFill="1" applyBorder="1" applyAlignment="1" applyProtection="1">
      <protection locked="0"/>
    </xf>
    <xf numFmtId="4" fontId="1" fillId="0" borderId="0" xfId="3" applyNumberFormat="1" applyAlignment="1"/>
    <xf numFmtId="0" fontId="1" fillId="15" borderId="0" xfId="3" applyFill="1" applyAlignment="1"/>
    <xf numFmtId="0" fontId="17" fillId="0" borderId="29" xfId="2" applyFont="1" applyBorder="1"/>
    <xf numFmtId="14" fontId="25" fillId="0" borderId="24" xfId="0" applyNumberFormat="1" applyFont="1" applyFill="1" applyBorder="1" applyAlignment="1">
      <alignment vertical="center"/>
    </xf>
    <xf numFmtId="0" fontId="25" fillId="0" borderId="24" xfId="0" applyFont="1" applyFill="1" applyBorder="1" applyAlignment="1">
      <alignment vertical="center"/>
    </xf>
    <xf numFmtId="38" fontId="25" fillId="0" borderId="24" xfId="5" applyNumberFormat="1" applyFont="1" applyFill="1" applyBorder="1" applyAlignment="1">
      <alignment vertical="center"/>
    </xf>
    <xf numFmtId="17" fontId="25" fillId="0" borderId="24" xfId="0" applyNumberFormat="1" applyFont="1" applyFill="1" applyBorder="1" applyAlignment="1">
      <alignment vertical="center"/>
    </xf>
    <xf numFmtId="43" fontId="25" fillId="0" borderId="24" xfId="5" applyFont="1" applyFill="1" applyBorder="1" applyAlignment="1">
      <alignment vertical="center"/>
    </xf>
    <xf numFmtId="166" fontId="25" fillId="0" borderId="24" xfId="5" applyNumberFormat="1" applyFont="1" applyFill="1" applyBorder="1" applyAlignment="1">
      <alignment vertical="center"/>
    </xf>
    <xf numFmtId="14" fontId="25" fillId="0" borderId="25" xfId="0" applyNumberFormat="1" applyFont="1" applyFill="1" applyBorder="1" applyAlignment="1">
      <alignment vertical="center"/>
    </xf>
    <xf numFmtId="0" fontId="20" fillId="0" borderId="34" xfId="2" applyFont="1" applyBorder="1" applyAlignment="1">
      <alignment horizontal="center"/>
    </xf>
    <xf numFmtId="0" fontId="20" fillId="0" borderId="34" xfId="2" applyFont="1" applyBorder="1" applyAlignment="1">
      <alignment horizontal="center" wrapText="1"/>
    </xf>
    <xf numFmtId="0" fontId="20" fillId="0" borderId="47" xfId="2" applyFont="1" applyBorder="1" applyAlignment="1">
      <alignment horizontal="center" wrapText="1"/>
    </xf>
    <xf numFmtId="0" fontId="26" fillId="0" borderId="35" xfId="2" applyFont="1" applyBorder="1" applyAlignment="1">
      <alignment horizontal="center" wrapText="1"/>
    </xf>
    <xf numFmtId="0" fontId="19" fillId="6" borderId="24" xfId="2" applyFont="1" applyFill="1" applyBorder="1" applyAlignment="1">
      <alignment horizontal="center"/>
    </xf>
    <xf numFmtId="0" fontId="19" fillId="0" borderId="24" xfId="2" applyFont="1" applyBorder="1" applyAlignment="1">
      <alignment horizontal="center"/>
    </xf>
    <xf numFmtId="43" fontId="20" fillId="6" borderId="24" xfId="1" applyFont="1" applyFill="1" applyBorder="1"/>
    <xf numFmtId="43" fontId="19" fillId="6" borderId="24" xfId="1" applyFont="1" applyFill="1" applyBorder="1" applyAlignment="1">
      <alignment horizontal="center"/>
    </xf>
    <xf numFmtId="43" fontId="19" fillId="0" borderId="24" xfId="1" applyFont="1" applyBorder="1" applyAlignment="1">
      <alignment horizontal="center"/>
    </xf>
    <xf numFmtId="0" fontId="4" fillId="0" borderId="24" xfId="2" applyFont="1" applyBorder="1"/>
    <xf numFmtId="164" fontId="19" fillId="0" borderId="24" xfId="1" applyNumberFormat="1" applyFont="1" applyBorder="1" applyAlignment="1">
      <alignment horizontal="center"/>
    </xf>
    <xf numFmtId="164" fontId="19" fillId="0" borderId="24" xfId="1" applyNumberFormat="1" applyFont="1" applyBorder="1"/>
    <xf numFmtId="0" fontId="19" fillId="0" borderId="24" xfId="2" applyFont="1" applyBorder="1"/>
    <xf numFmtId="43" fontId="20" fillId="0" borderId="24" xfId="1" applyFont="1" applyBorder="1"/>
    <xf numFmtId="0" fontId="19" fillId="0" borderId="0" xfId="2" applyFont="1"/>
    <xf numFmtId="0" fontId="20" fillId="0" borderId="6" xfId="2" applyFont="1" applyBorder="1"/>
    <xf numFmtId="0" fontId="20" fillId="0" borderId="2" xfId="2" applyFont="1" applyBorder="1" applyAlignment="1">
      <alignment horizontal="center" wrapText="1"/>
    </xf>
    <xf numFmtId="0" fontId="20" fillId="0" borderId="46" xfId="2" applyFont="1" applyBorder="1" applyAlignment="1">
      <alignment horizontal="center" wrapText="1"/>
    </xf>
    <xf numFmtId="0" fontId="20" fillId="0" borderId="24" xfId="2" applyFont="1" applyBorder="1"/>
    <xf numFmtId="43" fontId="16" fillId="6" borderId="16" xfId="1" applyFont="1" applyFill="1" applyBorder="1"/>
    <xf numFmtId="43" fontId="16" fillId="6" borderId="14" xfId="1" applyFont="1" applyFill="1" applyBorder="1" applyAlignment="1">
      <alignment horizontal="center"/>
    </xf>
    <xf numFmtId="0" fontId="16" fillId="15" borderId="0" xfId="2" applyFont="1" applyFill="1" applyBorder="1"/>
    <xf numFmtId="164" fontId="17" fillId="16" borderId="48" xfId="1" applyNumberFormat="1" applyFont="1" applyFill="1" applyBorder="1" applyAlignment="1">
      <alignment horizontal="left"/>
    </xf>
    <xf numFmtId="164" fontId="17" fillId="15" borderId="0" xfId="1" applyNumberFormat="1" applyFont="1" applyFill="1" applyBorder="1" applyAlignment="1">
      <alignment horizontal="left"/>
    </xf>
    <xf numFmtId="43" fontId="20" fillId="0" borderId="16" xfId="1" applyFont="1" applyBorder="1"/>
    <xf numFmtId="43" fontId="20" fillId="6" borderId="24" xfId="2" applyNumberFormat="1" applyFont="1" applyFill="1" applyBorder="1"/>
    <xf numFmtId="43" fontId="16" fillId="0" borderId="0" xfId="2" applyNumberFormat="1" applyFont="1" applyFill="1" applyBorder="1"/>
    <xf numFmtId="0" fontId="16" fillId="0" borderId="0" xfId="2" applyFont="1" applyAlignment="1">
      <alignment horizontal="left"/>
    </xf>
    <xf numFmtId="0" fontId="16" fillId="0" borderId="0" xfId="2" applyFont="1" applyBorder="1" applyAlignment="1">
      <alignment horizontal="left"/>
    </xf>
    <xf numFmtId="0" fontId="16" fillId="12" borderId="29" xfId="2" applyFont="1" applyFill="1" applyBorder="1" applyAlignment="1">
      <alignment horizontal="left"/>
    </xf>
    <xf numFmtId="0" fontId="17" fillId="0" borderId="33" xfId="2" applyFont="1" applyBorder="1" applyAlignment="1">
      <alignment horizontal="left"/>
    </xf>
    <xf numFmtId="38" fontId="25" fillId="0" borderId="24" xfId="5" applyNumberFormat="1" applyFont="1" applyFill="1" applyBorder="1" applyAlignment="1">
      <alignment horizontal="left" vertical="center"/>
    </xf>
    <xf numFmtId="0" fontId="25" fillId="0" borderId="24" xfId="0" applyFont="1" applyFill="1" applyBorder="1" applyAlignment="1">
      <alignment horizontal="left" vertical="center"/>
    </xf>
    <xf numFmtId="43" fontId="16" fillId="0" borderId="0" xfId="1" applyFont="1" applyAlignment="1">
      <alignment horizontal="left"/>
    </xf>
    <xf numFmtId="0" fontId="25" fillId="0" borderId="38" xfId="0" applyFont="1" applyFill="1" applyBorder="1" applyAlignment="1">
      <alignment vertical="center"/>
    </xf>
    <xf numFmtId="43" fontId="20" fillId="0" borderId="36" xfId="1" applyFont="1" applyBorder="1"/>
    <xf numFmtId="164" fontId="16" fillId="0" borderId="0" xfId="2" applyNumberFormat="1" applyFont="1"/>
    <xf numFmtId="14" fontId="16" fillId="0" borderId="24" xfId="2" applyNumberFormat="1" applyFont="1" applyBorder="1"/>
    <xf numFmtId="164" fontId="17" fillId="16" borderId="24" xfId="1" applyNumberFormat="1" applyFont="1" applyFill="1" applyBorder="1" applyAlignment="1">
      <alignment horizontal="left"/>
    </xf>
    <xf numFmtId="43" fontId="16" fillId="6" borderId="17" xfId="1" applyFont="1" applyFill="1" applyBorder="1"/>
    <xf numFmtId="43" fontId="16" fillId="6" borderId="17" xfId="1" applyFont="1" applyFill="1" applyBorder="1" applyAlignment="1">
      <alignment horizontal="center"/>
    </xf>
    <xf numFmtId="43" fontId="16" fillId="12" borderId="7" xfId="1" applyFont="1" applyFill="1" applyBorder="1"/>
    <xf numFmtId="0" fontId="16" fillId="13" borderId="49" xfId="2" applyFont="1" applyFill="1" applyBorder="1"/>
    <xf numFmtId="0" fontId="17" fillId="12" borderId="7" xfId="2" applyFont="1" applyFill="1" applyBorder="1"/>
    <xf numFmtId="0" fontId="16" fillId="12" borderId="7" xfId="2" applyFont="1" applyFill="1" applyBorder="1" applyAlignment="1">
      <alignment horizontal="left"/>
    </xf>
    <xf numFmtId="43" fontId="16" fillId="12" borderId="8" xfId="1" applyFont="1" applyFill="1" applyBorder="1" applyAlignment="1">
      <alignment horizontal="center"/>
    </xf>
    <xf numFmtId="0" fontId="17" fillId="0" borderId="29" xfId="2" applyFont="1" applyBorder="1" applyAlignment="1"/>
    <xf numFmtId="0" fontId="17" fillId="0" borderId="30" xfId="2" applyFont="1" applyBorder="1" applyAlignment="1"/>
    <xf numFmtId="0" fontId="17" fillId="0" borderId="28" xfId="2" applyFont="1" applyBorder="1" applyAlignment="1"/>
    <xf numFmtId="0" fontId="16" fillId="0" borderId="2" xfId="2" applyFont="1" applyBorder="1"/>
    <xf numFmtId="0" fontId="16" fillId="0" borderId="3" xfId="2" applyFont="1" applyBorder="1"/>
    <xf numFmtId="0" fontId="16" fillId="0" borderId="28" xfId="2" applyFont="1" applyBorder="1"/>
    <xf numFmtId="0" fontId="16" fillId="0" borderId="29" xfId="2" applyFont="1" applyBorder="1"/>
    <xf numFmtId="0" fontId="16" fillId="0" borderId="30" xfId="2" applyFont="1" applyBorder="1"/>
    <xf numFmtId="164" fontId="16" fillId="0" borderId="24" xfId="1" applyNumberFormat="1" applyFont="1" applyBorder="1" applyAlignment="1">
      <alignment horizontal="left" wrapText="1"/>
    </xf>
    <xf numFmtId="43" fontId="17" fillId="0" borderId="31" xfId="1" applyFont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8" fillId="3" borderId="16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8" fillId="8" borderId="16" xfId="0" applyFont="1" applyFill="1" applyBorder="1" applyAlignment="1">
      <alignment vertical="top" wrapText="1"/>
    </xf>
    <xf numFmtId="0" fontId="8" fillId="8" borderId="17" xfId="0" applyFont="1" applyFill="1" applyBorder="1" applyAlignment="1">
      <alignment vertical="top" wrapText="1"/>
    </xf>
    <xf numFmtId="0" fontId="8" fillId="8" borderId="15" xfId="0" applyFont="1" applyFill="1" applyBorder="1" applyAlignment="1">
      <alignment vertical="top" wrapText="1"/>
    </xf>
    <xf numFmtId="0" fontId="27" fillId="0" borderId="28" xfId="2" applyFont="1" applyBorder="1" applyAlignment="1">
      <alignment horizontal="center"/>
    </xf>
    <xf numFmtId="0" fontId="27" fillId="0" borderId="29" xfId="2" applyFont="1" applyBorder="1" applyAlignment="1">
      <alignment horizontal="center"/>
    </xf>
    <xf numFmtId="0" fontId="27" fillId="0" borderId="2" xfId="2" applyFont="1" applyBorder="1" applyAlignment="1">
      <alignment horizontal="center"/>
    </xf>
    <xf numFmtId="0" fontId="27" fillId="0" borderId="3" xfId="2" applyFont="1" applyBorder="1" applyAlignment="1">
      <alignment horizontal="center"/>
    </xf>
    <xf numFmtId="0" fontId="17" fillId="0" borderId="4" xfId="2" applyFont="1" applyBorder="1" applyAlignment="1">
      <alignment wrapText="1"/>
    </xf>
    <xf numFmtId="43" fontId="16" fillId="0" borderId="2" xfId="1" applyFont="1" applyBorder="1" applyAlignment="1"/>
    <xf numFmtId="43" fontId="16" fillId="0" borderId="3" xfId="1" applyFont="1" applyBorder="1" applyAlignment="1"/>
    <xf numFmtId="43" fontId="16" fillId="0" borderId="0" xfId="1" applyFont="1" applyBorder="1" applyAlignment="1"/>
    <xf numFmtId="43" fontId="16" fillId="0" borderId="5" xfId="1" applyFont="1" applyBorder="1" applyAlignment="1"/>
    <xf numFmtId="43" fontId="16" fillId="0" borderId="7" xfId="1" applyFont="1" applyBorder="1" applyAlignment="1"/>
    <xf numFmtId="43" fontId="16" fillId="0" borderId="8" xfId="1" applyFont="1" applyBorder="1" applyAlignment="1"/>
    <xf numFmtId="43" fontId="16" fillId="0" borderId="35" xfId="1" applyFont="1" applyBorder="1" applyAlignment="1"/>
    <xf numFmtId="43" fontId="16" fillId="0" borderId="37" xfId="1" applyFont="1" applyBorder="1" applyAlignment="1"/>
    <xf numFmtId="43" fontId="16" fillId="0" borderId="49" xfId="1" applyFont="1" applyBorder="1" applyAlignment="1"/>
    <xf numFmtId="0" fontId="16" fillId="17" borderId="0" xfId="2" applyFont="1" applyFill="1"/>
    <xf numFmtId="0" fontId="28" fillId="0" borderId="1" xfId="2" applyFont="1" applyBorder="1"/>
    <xf numFmtId="0" fontId="27" fillId="12" borderId="29" xfId="2" applyFont="1" applyFill="1" applyBorder="1"/>
  </cellXfs>
  <cellStyles count="6">
    <cellStyle name="Comma" xfId="5" builtinId="3"/>
    <cellStyle name="Comma 2" xfId="1"/>
    <cellStyle name="Comma 3" xfId="4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sp.1/Documents/UMODZI%20FIN/Umodzi%20Tilitonse%20Financial%20Report%20July,%202017%20-%20Cop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sp.1/Documents/UMODZI%20FIN/Umodzi%20Tilitonse%20%20Final%20project%20Financial%20Report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odzi Cash Balance Summary"/>
      <sheetName val="Umodzi Cash book June 17"/>
      <sheetName val="Umodzi Financial June 17"/>
      <sheetName val="Umodzi Bank reconciliation"/>
    </sheetNames>
    <sheetDataSet>
      <sheetData sheetId="0"/>
      <sheetData sheetId="1">
        <row r="14">
          <cell r="J14">
            <v>190000</v>
          </cell>
        </row>
        <row r="15">
          <cell r="J15">
            <v>25000</v>
          </cell>
        </row>
        <row r="18">
          <cell r="J18">
            <v>45000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odzi Cash Balance Summary"/>
      <sheetName val="Umodzi Cash book"/>
      <sheetName val="Umodzi Final Financial report "/>
      <sheetName val="Umodzi Bank reconciliation"/>
      <sheetName val="Umodzi Disurbesement Req"/>
    </sheetNames>
    <sheetDataSet>
      <sheetData sheetId="0"/>
      <sheetData sheetId="1">
        <row r="12">
          <cell r="D12">
            <v>4051764.71</v>
          </cell>
        </row>
        <row r="13">
          <cell r="D13">
            <v>4278214.55</v>
          </cell>
        </row>
        <row r="14">
          <cell r="D14">
            <v>385.85</v>
          </cell>
        </row>
        <row r="15">
          <cell r="D15">
            <v>223.74</v>
          </cell>
        </row>
        <row r="16">
          <cell r="D16">
            <v>523.5</v>
          </cell>
        </row>
        <row r="17">
          <cell r="D17">
            <v>1664611.76</v>
          </cell>
        </row>
        <row r="18">
          <cell r="D18">
            <v>330.37</v>
          </cell>
        </row>
        <row r="19">
          <cell r="D19">
            <v>-6.34</v>
          </cell>
        </row>
        <row r="21">
          <cell r="D21">
            <v>1413175.4</v>
          </cell>
        </row>
        <row r="22">
          <cell r="D22">
            <v>1058405.08</v>
          </cell>
        </row>
        <row r="23">
          <cell r="D23">
            <v>469000</v>
          </cell>
        </row>
        <row r="188">
          <cell r="J188">
            <v>13097496.98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topLeftCell="A7" workbookViewId="0">
      <selection activeCell="I5" sqref="I5"/>
    </sheetView>
  </sheetViews>
  <sheetFormatPr defaultRowHeight="12" x14ac:dyDescent="0.2"/>
  <cols>
    <col min="1" max="1" width="1.85546875" style="40" customWidth="1"/>
    <col min="2" max="2" width="4.42578125" style="40" customWidth="1"/>
    <col min="3" max="3" width="30.5703125" style="40" customWidth="1"/>
    <col min="4" max="4" width="13.28515625" style="77" customWidth="1"/>
    <col min="5" max="5" width="10.85546875" style="77" customWidth="1"/>
    <col min="6" max="6" width="13.28515625" style="77" customWidth="1"/>
    <col min="7" max="7" width="15.140625" style="77" customWidth="1"/>
    <col min="8" max="8" width="12.28515625" style="77" customWidth="1"/>
    <col min="9" max="9" width="9.85546875" style="40" bestFit="1" customWidth="1"/>
    <col min="10" max="256" width="9.140625" style="40"/>
    <col min="257" max="257" width="1.85546875" style="40" customWidth="1"/>
    <col min="258" max="258" width="4.42578125" style="40" customWidth="1"/>
    <col min="259" max="259" width="30.5703125" style="40" customWidth="1"/>
    <col min="260" max="260" width="13.28515625" style="40" customWidth="1"/>
    <col min="261" max="261" width="10.85546875" style="40" customWidth="1"/>
    <col min="262" max="262" width="13.28515625" style="40" customWidth="1"/>
    <col min="263" max="263" width="15.140625" style="40" customWidth="1"/>
    <col min="264" max="264" width="12.28515625" style="40" customWidth="1"/>
    <col min="265" max="265" width="9.85546875" style="40" bestFit="1" customWidth="1"/>
    <col min="266" max="512" width="9.140625" style="40"/>
    <col min="513" max="513" width="1.85546875" style="40" customWidth="1"/>
    <col min="514" max="514" width="4.42578125" style="40" customWidth="1"/>
    <col min="515" max="515" width="30.5703125" style="40" customWidth="1"/>
    <col min="516" max="516" width="13.28515625" style="40" customWidth="1"/>
    <col min="517" max="517" width="10.85546875" style="40" customWidth="1"/>
    <col min="518" max="518" width="13.28515625" style="40" customWidth="1"/>
    <col min="519" max="519" width="15.140625" style="40" customWidth="1"/>
    <col min="520" max="520" width="12.28515625" style="40" customWidth="1"/>
    <col min="521" max="521" width="9.85546875" style="40" bestFit="1" customWidth="1"/>
    <col min="522" max="768" width="9.140625" style="40"/>
    <col min="769" max="769" width="1.85546875" style="40" customWidth="1"/>
    <col min="770" max="770" width="4.42578125" style="40" customWidth="1"/>
    <col min="771" max="771" width="30.5703125" style="40" customWidth="1"/>
    <col min="772" max="772" width="13.28515625" style="40" customWidth="1"/>
    <col min="773" max="773" width="10.85546875" style="40" customWidth="1"/>
    <col min="774" max="774" width="13.28515625" style="40" customWidth="1"/>
    <col min="775" max="775" width="15.140625" style="40" customWidth="1"/>
    <col min="776" max="776" width="12.28515625" style="40" customWidth="1"/>
    <col min="777" max="777" width="9.85546875" style="40" bestFit="1" customWidth="1"/>
    <col min="778" max="1024" width="9.140625" style="40"/>
    <col min="1025" max="1025" width="1.85546875" style="40" customWidth="1"/>
    <col min="1026" max="1026" width="4.42578125" style="40" customWidth="1"/>
    <col min="1027" max="1027" width="30.5703125" style="40" customWidth="1"/>
    <col min="1028" max="1028" width="13.28515625" style="40" customWidth="1"/>
    <col min="1029" max="1029" width="10.85546875" style="40" customWidth="1"/>
    <col min="1030" max="1030" width="13.28515625" style="40" customWidth="1"/>
    <col min="1031" max="1031" width="15.140625" style="40" customWidth="1"/>
    <col min="1032" max="1032" width="12.28515625" style="40" customWidth="1"/>
    <col min="1033" max="1033" width="9.85546875" style="40" bestFit="1" customWidth="1"/>
    <col min="1034" max="1280" width="9.140625" style="40"/>
    <col min="1281" max="1281" width="1.85546875" style="40" customWidth="1"/>
    <col min="1282" max="1282" width="4.42578125" style="40" customWidth="1"/>
    <col min="1283" max="1283" width="30.5703125" style="40" customWidth="1"/>
    <col min="1284" max="1284" width="13.28515625" style="40" customWidth="1"/>
    <col min="1285" max="1285" width="10.85546875" style="40" customWidth="1"/>
    <col min="1286" max="1286" width="13.28515625" style="40" customWidth="1"/>
    <col min="1287" max="1287" width="15.140625" style="40" customWidth="1"/>
    <col min="1288" max="1288" width="12.28515625" style="40" customWidth="1"/>
    <col min="1289" max="1289" width="9.85546875" style="40" bestFit="1" customWidth="1"/>
    <col min="1290" max="1536" width="9.140625" style="40"/>
    <col min="1537" max="1537" width="1.85546875" style="40" customWidth="1"/>
    <col min="1538" max="1538" width="4.42578125" style="40" customWidth="1"/>
    <col min="1539" max="1539" width="30.5703125" style="40" customWidth="1"/>
    <col min="1540" max="1540" width="13.28515625" style="40" customWidth="1"/>
    <col min="1541" max="1541" width="10.85546875" style="40" customWidth="1"/>
    <col min="1542" max="1542" width="13.28515625" style="40" customWidth="1"/>
    <col min="1543" max="1543" width="15.140625" style="40" customWidth="1"/>
    <col min="1544" max="1544" width="12.28515625" style="40" customWidth="1"/>
    <col min="1545" max="1545" width="9.85546875" style="40" bestFit="1" customWidth="1"/>
    <col min="1546" max="1792" width="9.140625" style="40"/>
    <col min="1793" max="1793" width="1.85546875" style="40" customWidth="1"/>
    <col min="1794" max="1794" width="4.42578125" style="40" customWidth="1"/>
    <col min="1795" max="1795" width="30.5703125" style="40" customWidth="1"/>
    <col min="1796" max="1796" width="13.28515625" style="40" customWidth="1"/>
    <col min="1797" max="1797" width="10.85546875" style="40" customWidth="1"/>
    <col min="1798" max="1798" width="13.28515625" style="40" customWidth="1"/>
    <col min="1799" max="1799" width="15.140625" style="40" customWidth="1"/>
    <col min="1800" max="1800" width="12.28515625" style="40" customWidth="1"/>
    <col min="1801" max="1801" width="9.85546875" style="40" bestFit="1" customWidth="1"/>
    <col min="1802" max="2048" width="9.140625" style="40"/>
    <col min="2049" max="2049" width="1.85546875" style="40" customWidth="1"/>
    <col min="2050" max="2050" width="4.42578125" style="40" customWidth="1"/>
    <col min="2051" max="2051" width="30.5703125" style="40" customWidth="1"/>
    <col min="2052" max="2052" width="13.28515625" style="40" customWidth="1"/>
    <col min="2053" max="2053" width="10.85546875" style="40" customWidth="1"/>
    <col min="2054" max="2054" width="13.28515625" style="40" customWidth="1"/>
    <col min="2055" max="2055" width="15.140625" style="40" customWidth="1"/>
    <col min="2056" max="2056" width="12.28515625" style="40" customWidth="1"/>
    <col min="2057" max="2057" width="9.85546875" style="40" bestFit="1" customWidth="1"/>
    <col min="2058" max="2304" width="9.140625" style="40"/>
    <col min="2305" max="2305" width="1.85546875" style="40" customWidth="1"/>
    <col min="2306" max="2306" width="4.42578125" style="40" customWidth="1"/>
    <col min="2307" max="2307" width="30.5703125" style="40" customWidth="1"/>
    <col min="2308" max="2308" width="13.28515625" style="40" customWidth="1"/>
    <col min="2309" max="2309" width="10.85546875" style="40" customWidth="1"/>
    <col min="2310" max="2310" width="13.28515625" style="40" customWidth="1"/>
    <col min="2311" max="2311" width="15.140625" style="40" customWidth="1"/>
    <col min="2312" max="2312" width="12.28515625" style="40" customWidth="1"/>
    <col min="2313" max="2313" width="9.85546875" style="40" bestFit="1" customWidth="1"/>
    <col min="2314" max="2560" width="9.140625" style="40"/>
    <col min="2561" max="2561" width="1.85546875" style="40" customWidth="1"/>
    <col min="2562" max="2562" width="4.42578125" style="40" customWidth="1"/>
    <col min="2563" max="2563" width="30.5703125" style="40" customWidth="1"/>
    <col min="2564" max="2564" width="13.28515625" style="40" customWidth="1"/>
    <col min="2565" max="2565" width="10.85546875" style="40" customWidth="1"/>
    <col min="2566" max="2566" width="13.28515625" style="40" customWidth="1"/>
    <col min="2567" max="2567" width="15.140625" style="40" customWidth="1"/>
    <col min="2568" max="2568" width="12.28515625" style="40" customWidth="1"/>
    <col min="2569" max="2569" width="9.85546875" style="40" bestFit="1" customWidth="1"/>
    <col min="2570" max="2816" width="9.140625" style="40"/>
    <col min="2817" max="2817" width="1.85546875" style="40" customWidth="1"/>
    <col min="2818" max="2818" width="4.42578125" style="40" customWidth="1"/>
    <col min="2819" max="2819" width="30.5703125" style="40" customWidth="1"/>
    <col min="2820" max="2820" width="13.28515625" style="40" customWidth="1"/>
    <col min="2821" max="2821" width="10.85546875" style="40" customWidth="1"/>
    <col min="2822" max="2822" width="13.28515625" style="40" customWidth="1"/>
    <col min="2823" max="2823" width="15.140625" style="40" customWidth="1"/>
    <col min="2824" max="2824" width="12.28515625" style="40" customWidth="1"/>
    <col min="2825" max="2825" width="9.85546875" style="40" bestFit="1" customWidth="1"/>
    <col min="2826" max="3072" width="9.140625" style="40"/>
    <col min="3073" max="3073" width="1.85546875" style="40" customWidth="1"/>
    <col min="3074" max="3074" width="4.42578125" style="40" customWidth="1"/>
    <col min="3075" max="3075" width="30.5703125" style="40" customWidth="1"/>
    <col min="3076" max="3076" width="13.28515625" style="40" customWidth="1"/>
    <col min="3077" max="3077" width="10.85546875" style="40" customWidth="1"/>
    <col min="3078" max="3078" width="13.28515625" style="40" customWidth="1"/>
    <col min="3079" max="3079" width="15.140625" style="40" customWidth="1"/>
    <col min="3080" max="3080" width="12.28515625" style="40" customWidth="1"/>
    <col min="3081" max="3081" width="9.85546875" style="40" bestFit="1" customWidth="1"/>
    <col min="3082" max="3328" width="9.140625" style="40"/>
    <col min="3329" max="3329" width="1.85546875" style="40" customWidth="1"/>
    <col min="3330" max="3330" width="4.42578125" style="40" customWidth="1"/>
    <col min="3331" max="3331" width="30.5703125" style="40" customWidth="1"/>
    <col min="3332" max="3332" width="13.28515625" style="40" customWidth="1"/>
    <col min="3333" max="3333" width="10.85546875" style="40" customWidth="1"/>
    <col min="3334" max="3334" width="13.28515625" style="40" customWidth="1"/>
    <col min="3335" max="3335" width="15.140625" style="40" customWidth="1"/>
    <col min="3336" max="3336" width="12.28515625" style="40" customWidth="1"/>
    <col min="3337" max="3337" width="9.85546875" style="40" bestFit="1" customWidth="1"/>
    <col min="3338" max="3584" width="9.140625" style="40"/>
    <col min="3585" max="3585" width="1.85546875" style="40" customWidth="1"/>
    <col min="3586" max="3586" width="4.42578125" style="40" customWidth="1"/>
    <col min="3587" max="3587" width="30.5703125" style="40" customWidth="1"/>
    <col min="3588" max="3588" width="13.28515625" style="40" customWidth="1"/>
    <col min="3589" max="3589" width="10.85546875" style="40" customWidth="1"/>
    <col min="3590" max="3590" width="13.28515625" style="40" customWidth="1"/>
    <col min="3591" max="3591" width="15.140625" style="40" customWidth="1"/>
    <col min="3592" max="3592" width="12.28515625" style="40" customWidth="1"/>
    <col min="3593" max="3593" width="9.85546875" style="40" bestFit="1" customWidth="1"/>
    <col min="3594" max="3840" width="9.140625" style="40"/>
    <col min="3841" max="3841" width="1.85546875" style="40" customWidth="1"/>
    <col min="3842" max="3842" width="4.42578125" style="40" customWidth="1"/>
    <col min="3843" max="3843" width="30.5703125" style="40" customWidth="1"/>
    <col min="3844" max="3844" width="13.28515625" style="40" customWidth="1"/>
    <col min="3845" max="3845" width="10.85546875" style="40" customWidth="1"/>
    <col min="3846" max="3846" width="13.28515625" style="40" customWidth="1"/>
    <col min="3847" max="3847" width="15.140625" style="40" customWidth="1"/>
    <col min="3848" max="3848" width="12.28515625" style="40" customWidth="1"/>
    <col min="3849" max="3849" width="9.85546875" style="40" bestFit="1" customWidth="1"/>
    <col min="3850" max="4096" width="9.140625" style="40"/>
    <col min="4097" max="4097" width="1.85546875" style="40" customWidth="1"/>
    <col min="4098" max="4098" width="4.42578125" style="40" customWidth="1"/>
    <col min="4099" max="4099" width="30.5703125" style="40" customWidth="1"/>
    <col min="4100" max="4100" width="13.28515625" style="40" customWidth="1"/>
    <col min="4101" max="4101" width="10.85546875" style="40" customWidth="1"/>
    <col min="4102" max="4102" width="13.28515625" style="40" customWidth="1"/>
    <col min="4103" max="4103" width="15.140625" style="40" customWidth="1"/>
    <col min="4104" max="4104" width="12.28515625" style="40" customWidth="1"/>
    <col min="4105" max="4105" width="9.85546875" style="40" bestFit="1" customWidth="1"/>
    <col min="4106" max="4352" width="9.140625" style="40"/>
    <col min="4353" max="4353" width="1.85546875" style="40" customWidth="1"/>
    <col min="4354" max="4354" width="4.42578125" style="40" customWidth="1"/>
    <col min="4355" max="4355" width="30.5703125" style="40" customWidth="1"/>
    <col min="4356" max="4356" width="13.28515625" style="40" customWidth="1"/>
    <col min="4357" max="4357" width="10.85546875" style="40" customWidth="1"/>
    <col min="4358" max="4358" width="13.28515625" style="40" customWidth="1"/>
    <col min="4359" max="4359" width="15.140625" style="40" customWidth="1"/>
    <col min="4360" max="4360" width="12.28515625" style="40" customWidth="1"/>
    <col min="4361" max="4361" width="9.85546875" style="40" bestFit="1" customWidth="1"/>
    <col min="4362" max="4608" width="9.140625" style="40"/>
    <col min="4609" max="4609" width="1.85546875" style="40" customWidth="1"/>
    <col min="4610" max="4610" width="4.42578125" style="40" customWidth="1"/>
    <col min="4611" max="4611" width="30.5703125" style="40" customWidth="1"/>
    <col min="4612" max="4612" width="13.28515625" style="40" customWidth="1"/>
    <col min="4613" max="4613" width="10.85546875" style="40" customWidth="1"/>
    <col min="4614" max="4614" width="13.28515625" style="40" customWidth="1"/>
    <col min="4615" max="4615" width="15.140625" style="40" customWidth="1"/>
    <col min="4616" max="4616" width="12.28515625" style="40" customWidth="1"/>
    <col min="4617" max="4617" width="9.85546875" style="40" bestFit="1" customWidth="1"/>
    <col min="4618" max="4864" width="9.140625" style="40"/>
    <col min="4865" max="4865" width="1.85546875" style="40" customWidth="1"/>
    <col min="4866" max="4866" width="4.42578125" style="40" customWidth="1"/>
    <col min="4867" max="4867" width="30.5703125" style="40" customWidth="1"/>
    <col min="4868" max="4868" width="13.28515625" style="40" customWidth="1"/>
    <col min="4869" max="4869" width="10.85546875" style="40" customWidth="1"/>
    <col min="4870" max="4870" width="13.28515625" style="40" customWidth="1"/>
    <col min="4871" max="4871" width="15.140625" style="40" customWidth="1"/>
    <col min="4872" max="4872" width="12.28515625" style="40" customWidth="1"/>
    <col min="4873" max="4873" width="9.85546875" style="40" bestFit="1" customWidth="1"/>
    <col min="4874" max="5120" width="9.140625" style="40"/>
    <col min="5121" max="5121" width="1.85546875" style="40" customWidth="1"/>
    <col min="5122" max="5122" width="4.42578125" style="40" customWidth="1"/>
    <col min="5123" max="5123" width="30.5703125" style="40" customWidth="1"/>
    <col min="5124" max="5124" width="13.28515625" style="40" customWidth="1"/>
    <col min="5125" max="5125" width="10.85546875" style="40" customWidth="1"/>
    <col min="5126" max="5126" width="13.28515625" style="40" customWidth="1"/>
    <col min="5127" max="5127" width="15.140625" style="40" customWidth="1"/>
    <col min="5128" max="5128" width="12.28515625" style="40" customWidth="1"/>
    <col min="5129" max="5129" width="9.85546875" style="40" bestFit="1" customWidth="1"/>
    <col min="5130" max="5376" width="9.140625" style="40"/>
    <col min="5377" max="5377" width="1.85546875" style="40" customWidth="1"/>
    <col min="5378" max="5378" width="4.42578125" style="40" customWidth="1"/>
    <col min="5379" max="5379" width="30.5703125" style="40" customWidth="1"/>
    <col min="5380" max="5380" width="13.28515625" style="40" customWidth="1"/>
    <col min="5381" max="5381" width="10.85546875" style="40" customWidth="1"/>
    <col min="5382" max="5382" width="13.28515625" style="40" customWidth="1"/>
    <col min="5383" max="5383" width="15.140625" style="40" customWidth="1"/>
    <col min="5384" max="5384" width="12.28515625" style="40" customWidth="1"/>
    <col min="5385" max="5385" width="9.85546875" style="40" bestFit="1" customWidth="1"/>
    <col min="5386" max="5632" width="9.140625" style="40"/>
    <col min="5633" max="5633" width="1.85546875" style="40" customWidth="1"/>
    <col min="5634" max="5634" width="4.42578125" style="40" customWidth="1"/>
    <col min="5635" max="5635" width="30.5703125" style="40" customWidth="1"/>
    <col min="5636" max="5636" width="13.28515625" style="40" customWidth="1"/>
    <col min="5637" max="5637" width="10.85546875" style="40" customWidth="1"/>
    <col min="5638" max="5638" width="13.28515625" style="40" customWidth="1"/>
    <col min="5639" max="5639" width="15.140625" style="40" customWidth="1"/>
    <col min="5640" max="5640" width="12.28515625" style="40" customWidth="1"/>
    <col min="5641" max="5641" width="9.85546875" style="40" bestFit="1" customWidth="1"/>
    <col min="5642" max="5888" width="9.140625" style="40"/>
    <col min="5889" max="5889" width="1.85546875" style="40" customWidth="1"/>
    <col min="5890" max="5890" width="4.42578125" style="40" customWidth="1"/>
    <col min="5891" max="5891" width="30.5703125" style="40" customWidth="1"/>
    <col min="5892" max="5892" width="13.28515625" style="40" customWidth="1"/>
    <col min="5893" max="5893" width="10.85546875" style="40" customWidth="1"/>
    <col min="5894" max="5894" width="13.28515625" style="40" customWidth="1"/>
    <col min="5895" max="5895" width="15.140625" style="40" customWidth="1"/>
    <col min="5896" max="5896" width="12.28515625" style="40" customWidth="1"/>
    <col min="5897" max="5897" width="9.85546875" style="40" bestFit="1" customWidth="1"/>
    <col min="5898" max="6144" width="9.140625" style="40"/>
    <col min="6145" max="6145" width="1.85546875" style="40" customWidth="1"/>
    <col min="6146" max="6146" width="4.42578125" style="40" customWidth="1"/>
    <col min="6147" max="6147" width="30.5703125" style="40" customWidth="1"/>
    <col min="6148" max="6148" width="13.28515625" style="40" customWidth="1"/>
    <col min="6149" max="6149" width="10.85546875" style="40" customWidth="1"/>
    <col min="6150" max="6150" width="13.28515625" style="40" customWidth="1"/>
    <col min="6151" max="6151" width="15.140625" style="40" customWidth="1"/>
    <col min="6152" max="6152" width="12.28515625" style="40" customWidth="1"/>
    <col min="6153" max="6153" width="9.85546875" style="40" bestFit="1" customWidth="1"/>
    <col min="6154" max="6400" width="9.140625" style="40"/>
    <col min="6401" max="6401" width="1.85546875" style="40" customWidth="1"/>
    <col min="6402" max="6402" width="4.42578125" style="40" customWidth="1"/>
    <col min="6403" max="6403" width="30.5703125" style="40" customWidth="1"/>
    <col min="6404" max="6404" width="13.28515625" style="40" customWidth="1"/>
    <col min="6405" max="6405" width="10.85546875" style="40" customWidth="1"/>
    <col min="6406" max="6406" width="13.28515625" style="40" customWidth="1"/>
    <col min="6407" max="6407" width="15.140625" style="40" customWidth="1"/>
    <col min="6408" max="6408" width="12.28515625" style="40" customWidth="1"/>
    <col min="6409" max="6409" width="9.85546875" style="40" bestFit="1" customWidth="1"/>
    <col min="6410" max="6656" width="9.140625" style="40"/>
    <col min="6657" max="6657" width="1.85546875" style="40" customWidth="1"/>
    <col min="6658" max="6658" width="4.42578125" style="40" customWidth="1"/>
    <col min="6659" max="6659" width="30.5703125" style="40" customWidth="1"/>
    <col min="6660" max="6660" width="13.28515625" style="40" customWidth="1"/>
    <col min="6661" max="6661" width="10.85546875" style="40" customWidth="1"/>
    <col min="6662" max="6662" width="13.28515625" style="40" customWidth="1"/>
    <col min="6663" max="6663" width="15.140625" style="40" customWidth="1"/>
    <col min="6664" max="6664" width="12.28515625" style="40" customWidth="1"/>
    <col min="6665" max="6665" width="9.85546875" style="40" bestFit="1" customWidth="1"/>
    <col min="6666" max="6912" width="9.140625" style="40"/>
    <col min="6913" max="6913" width="1.85546875" style="40" customWidth="1"/>
    <col min="6914" max="6914" width="4.42578125" style="40" customWidth="1"/>
    <col min="6915" max="6915" width="30.5703125" style="40" customWidth="1"/>
    <col min="6916" max="6916" width="13.28515625" style="40" customWidth="1"/>
    <col min="6917" max="6917" width="10.85546875" style="40" customWidth="1"/>
    <col min="6918" max="6918" width="13.28515625" style="40" customWidth="1"/>
    <col min="6919" max="6919" width="15.140625" style="40" customWidth="1"/>
    <col min="6920" max="6920" width="12.28515625" style="40" customWidth="1"/>
    <col min="6921" max="6921" width="9.85546875" style="40" bestFit="1" customWidth="1"/>
    <col min="6922" max="7168" width="9.140625" style="40"/>
    <col min="7169" max="7169" width="1.85546875" style="40" customWidth="1"/>
    <col min="7170" max="7170" width="4.42578125" style="40" customWidth="1"/>
    <col min="7171" max="7171" width="30.5703125" style="40" customWidth="1"/>
    <col min="7172" max="7172" width="13.28515625" style="40" customWidth="1"/>
    <col min="7173" max="7173" width="10.85546875" style="40" customWidth="1"/>
    <col min="7174" max="7174" width="13.28515625" style="40" customWidth="1"/>
    <col min="7175" max="7175" width="15.140625" style="40" customWidth="1"/>
    <col min="7176" max="7176" width="12.28515625" style="40" customWidth="1"/>
    <col min="7177" max="7177" width="9.85546875" style="40" bestFit="1" customWidth="1"/>
    <col min="7178" max="7424" width="9.140625" style="40"/>
    <col min="7425" max="7425" width="1.85546875" style="40" customWidth="1"/>
    <col min="7426" max="7426" width="4.42578125" style="40" customWidth="1"/>
    <col min="7427" max="7427" width="30.5703125" style="40" customWidth="1"/>
    <col min="7428" max="7428" width="13.28515625" style="40" customWidth="1"/>
    <col min="7429" max="7429" width="10.85546875" style="40" customWidth="1"/>
    <col min="7430" max="7430" width="13.28515625" style="40" customWidth="1"/>
    <col min="7431" max="7431" width="15.140625" style="40" customWidth="1"/>
    <col min="7432" max="7432" width="12.28515625" style="40" customWidth="1"/>
    <col min="7433" max="7433" width="9.85546875" style="40" bestFit="1" customWidth="1"/>
    <col min="7434" max="7680" width="9.140625" style="40"/>
    <col min="7681" max="7681" width="1.85546875" style="40" customWidth="1"/>
    <col min="7682" max="7682" width="4.42578125" style="40" customWidth="1"/>
    <col min="7683" max="7683" width="30.5703125" style="40" customWidth="1"/>
    <col min="7684" max="7684" width="13.28515625" style="40" customWidth="1"/>
    <col min="7685" max="7685" width="10.85546875" style="40" customWidth="1"/>
    <col min="7686" max="7686" width="13.28515625" style="40" customWidth="1"/>
    <col min="7687" max="7687" width="15.140625" style="40" customWidth="1"/>
    <col min="7688" max="7688" width="12.28515625" style="40" customWidth="1"/>
    <col min="7689" max="7689" width="9.85546875" style="40" bestFit="1" customWidth="1"/>
    <col min="7690" max="7936" width="9.140625" style="40"/>
    <col min="7937" max="7937" width="1.85546875" style="40" customWidth="1"/>
    <col min="7938" max="7938" width="4.42578125" style="40" customWidth="1"/>
    <col min="7939" max="7939" width="30.5703125" style="40" customWidth="1"/>
    <col min="7940" max="7940" width="13.28515625" style="40" customWidth="1"/>
    <col min="7941" max="7941" width="10.85546875" style="40" customWidth="1"/>
    <col min="7942" max="7942" width="13.28515625" style="40" customWidth="1"/>
    <col min="7943" max="7943" width="15.140625" style="40" customWidth="1"/>
    <col min="7944" max="7944" width="12.28515625" style="40" customWidth="1"/>
    <col min="7945" max="7945" width="9.85546875" style="40" bestFit="1" customWidth="1"/>
    <col min="7946" max="8192" width="9.140625" style="40"/>
    <col min="8193" max="8193" width="1.85546875" style="40" customWidth="1"/>
    <col min="8194" max="8194" width="4.42578125" style="40" customWidth="1"/>
    <col min="8195" max="8195" width="30.5703125" style="40" customWidth="1"/>
    <col min="8196" max="8196" width="13.28515625" style="40" customWidth="1"/>
    <col min="8197" max="8197" width="10.85546875" style="40" customWidth="1"/>
    <col min="8198" max="8198" width="13.28515625" style="40" customWidth="1"/>
    <col min="8199" max="8199" width="15.140625" style="40" customWidth="1"/>
    <col min="8200" max="8200" width="12.28515625" style="40" customWidth="1"/>
    <col min="8201" max="8201" width="9.85546875" style="40" bestFit="1" customWidth="1"/>
    <col min="8202" max="8448" width="9.140625" style="40"/>
    <col min="8449" max="8449" width="1.85546875" style="40" customWidth="1"/>
    <col min="8450" max="8450" width="4.42578125" style="40" customWidth="1"/>
    <col min="8451" max="8451" width="30.5703125" style="40" customWidth="1"/>
    <col min="8452" max="8452" width="13.28515625" style="40" customWidth="1"/>
    <col min="8453" max="8453" width="10.85546875" style="40" customWidth="1"/>
    <col min="8454" max="8454" width="13.28515625" style="40" customWidth="1"/>
    <col min="8455" max="8455" width="15.140625" style="40" customWidth="1"/>
    <col min="8456" max="8456" width="12.28515625" style="40" customWidth="1"/>
    <col min="8457" max="8457" width="9.85546875" style="40" bestFit="1" customWidth="1"/>
    <col min="8458" max="8704" width="9.140625" style="40"/>
    <col min="8705" max="8705" width="1.85546875" style="40" customWidth="1"/>
    <col min="8706" max="8706" width="4.42578125" style="40" customWidth="1"/>
    <col min="8707" max="8707" width="30.5703125" style="40" customWidth="1"/>
    <col min="8708" max="8708" width="13.28515625" style="40" customWidth="1"/>
    <col min="8709" max="8709" width="10.85546875" style="40" customWidth="1"/>
    <col min="8710" max="8710" width="13.28515625" style="40" customWidth="1"/>
    <col min="8711" max="8711" width="15.140625" style="40" customWidth="1"/>
    <col min="8712" max="8712" width="12.28515625" style="40" customWidth="1"/>
    <col min="8713" max="8713" width="9.85546875" style="40" bestFit="1" customWidth="1"/>
    <col min="8714" max="8960" width="9.140625" style="40"/>
    <col min="8961" max="8961" width="1.85546875" style="40" customWidth="1"/>
    <col min="8962" max="8962" width="4.42578125" style="40" customWidth="1"/>
    <col min="8963" max="8963" width="30.5703125" style="40" customWidth="1"/>
    <col min="8964" max="8964" width="13.28515625" style="40" customWidth="1"/>
    <col min="8965" max="8965" width="10.85546875" style="40" customWidth="1"/>
    <col min="8966" max="8966" width="13.28515625" style="40" customWidth="1"/>
    <col min="8967" max="8967" width="15.140625" style="40" customWidth="1"/>
    <col min="8968" max="8968" width="12.28515625" style="40" customWidth="1"/>
    <col min="8969" max="8969" width="9.85546875" style="40" bestFit="1" customWidth="1"/>
    <col min="8970" max="9216" width="9.140625" style="40"/>
    <col min="9217" max="9217" width="1.85546875" style="40" customWidth="1"/>
    <col min="9218" max="9218" width="4.42578125" style="40" customWidth="1"/>
    <col min="9219" max="9219" width="30.5703125" style="40" customWidth="1"/>
    <col min="9220" max="9220" width="13.28515625" style="40" customWidth="1"/>
    <col min="9221" max="9221" width="10.85546875" style="40" customWidth="1"/>
    <col min="9222" max="9222" width="13.28515625" style="40" customWidth="1"/>
    <col min="9223" max="9223" width="15.140625" style="40" customWidth="1"/>
    <col min="9224" max="9224" width="12.28515625" style="40" customWidth="1"/>
    <col min="9225" max="9225" width="9.85546875" style="40" bestFit="1" customWidth="1"/>
    <col min="9226" max="9472" width="9.140625" style="40"/>
    <col min="9473" max="9473" width="1.85546875" style="40" customWidth="1"/>
    <col min="9474" max="9474" width="4.42578125" style="40" customWidth="1"/>
    <col min="9475" max="9475" width="30.5703125" style="40" customWidth="1"/>
    <col min="9476" max="9476" width="13.28515625" style="40" customWidth="1"/>
    <col min="9477" max="9477" width="10.85546875" style="40" customWidth="1"/>
    <col min="9478" max="9478" width="13.28515625" style="40" customWidth="1"/>
    <col min="9479" max="9479" width="15.140625" style="40" customWidth="1"/>
    <col min="9480" max="9480" width="12.28515625" style="40" customWidth="1"/>
    <col min="9481" max="9481" width="9.85546875" style="40" bestFit="1" customWidth="1"/>
    <col min="9482" max="9728" width="9.140625" style="40"/>
    <col min="9729" max="9729" width="1.85546875" style="40" customWidth="1"/>
    <col min="9730" max="9730" width="4.42578125" style="40" customWidth="1"/>
    <col min="9731" max="9731" width="30.5703125" style="40" customWidth="1"/>
    <col min="9732" max="9732" width="13.28515625" style="40" customWidth="1"/>
    <col min="9733" max="9733" width="10.85546875" style="40" customWidth="1"/>
    <col min="9734" max="9734" width="13.28515625" style="40" customWidth="1"/>
    <col min="9735" max="9735" width="15.140625" style="40" customWidth="1"/>
    <col min="9736" max="9736" width="12.28515625" style="40" customWidth="1"/>
    <col min="9737" max="9737" width="9.85546875" style="40" bestFit="1" customWidth="1"/>
    <col min="9738" max="9984" width="9.140625" style="40"/>
    <col min="9985" max="9985" width="1.85546875" style="40" customWidth="1"/>
    <col min="9986" max="9986" width="4.42578125" style="40" customWidth="1"/>
    <col min="9987" max="9987" width="30.5703125" style="40" customWidth="1"/>
    <col min="9988" max="9988" width="13.28515625" style="40" customWidth="1"/>
    <col min="9989" max="9989" width="10.85546875" style="40" customWidth="1"/>
    <col min="9990" max="9990" width="13.28515625" style="40" customWidth="1"/>
    <col min="9991" max="9991" width="15.140625" style="40" customWidth="1"/>
    <col min="9992" max="9992" width="12.28515625" style="40" customWidth="1"/>
    <col min="9993" max="9993" width="9.85546875" style="40" bestFit="1" customWidth="1"/>
    <col min="9994" max="10240" width="9.140625" style="40"/>
    <col min="10241" max="10241" width="1.85546875" style="40" customWidth="1"/>
    <col min="10242" max="10242" width="4.42578125" style="40" customWidth="1"/>
    <col min="10243" max="10243" width="30.5703125" style="40" customWidth="1"/>
    <col min="10244" max="10244" width="13.28515625" style="40" customWidth="1"/>
    <col min="10245" max="10245" width="10.85546875" style="40" customWidth="1"/>
    <col min="10246" max="10246" width="13.28515625" style="40" customWidth="1"/>
    <col min="10247" max="10247" width="15.140625" style="40" customWidth="1"/>
    <col min="10248" max="10248" width="12.28515625" style="40" customWidth="1"/>
    <col min="10249" max="10249" width="9.85546875" style="40" bestFit="1" customWidth="1"/>
    <col min="10250" max="10496" width="9.140625" style="40"/>
    <col min="10497" max="10497" width="1.85546875" style="40" customWidth="1"/>
    <col min="10498" max="10498" width="4.42578125" style="40" customWidth="1"/>
    <col min="10499" max="10499" width="30.5703125" style="40" customWidth="1"/>
    <col min="10500" max="10500" width="13.28515625" style="40" customWidth="1"/>
    <col min="10501" max="10501" width="10.85546875" style="40" customWidth="1"/>
    <col min="10502" max="10502" width="13.28515625" style="40" customWidth="1"/>
    <col min="10503" max="10503" width="15.140625" style="40" customWidth="1"/>
    <col min="10504" max="10504" width="12.28515625" style="40" customWidth="1"/>
    <col min="10505" max="10505" width="9.85546875" style="40" bestFit="1" customWidth="1"/>
    <col min="10506" max="10752" width="9.140625" style="40"/>
    <col min="10753" max="10753" width="1.85546875" style="40" customWidth="1"/>
    <col min="10754" max="10754" width="4.42578125" style="40" customWidth="1"/>
    <col min="10755" max="10755" width="30.5703125" style="40" customWidth="1"/>
    <col min="10756" max="10756" width="13.28515625" style="40" customWidth="1"/>
    <col min="10757" max="10757" width="10.85546875" style="40" customWidth="1"/>
    <col min="10758" max="10758" width="13.28515625" style="40" customWidth="1"/>
    <col min="10759" max="10759" width="15.140625" style="40" customWidth="1"/>
    <col min="10760" max="10760" width="12.28515625" style="40" customWidth="1"/>
    <col min="10761" max="10761" width="9.85546875" style="40" bestFit="1" customWidth="1"/>
    <col min="10762" max="11008" width="9.140625" style="40"/>
    <col min="11009" max="11009" width="1.85546875" style="40" customWidth="1"/>
    <col min="11010" max="11010" width="4.42578125" style="40" customWidth="1"/>
    <col min="11011" max="11011" width="30.5703125" style="40" customWidth="1"/>
    <col min="11012" max="11012" width="13.28515625" style="40" customWidth="1"/>
    <col min="11013" max="11013" width="10.85546875" style="40" customWidth="1"/>
    <col min="11014" max="11014" width="13.28515625" style="40" customWidth="1"/>
    <col min="11015" max="11015" width="15.140625" style="40" customWidth="1"/>
    <col min="11016" max="11016" width="12.28515625" style="40" customWidth="1"/>
    <col min="11017" max="11017" width="9.85546875" style="40" bestFit="1" customWidth="1"/>
    <col min="11018" max="11264" width="9.140625" style="40"/>
    <col min="11265" max="11265" width="1.85546875" style="40" customWidth="1"/>
    <col min="11266" max="11266" width="4.42578125" style="40" customWidth="1"/>
    <col min="11267" max="11267" width="30.5703125" style="40" customWidth="1"/>
    <col min="11268" max="11268" width="13.28515625" style="40" customWidth="1"/>
    <col min="11269" max="11269" width="10.85546875" style="40" customWidth="1"/>
    <col min="11270" max="11270" width="13.28515625" style="40" customWidth="1"/>
    <col min="11271" max="11271" width="15.140625" style="40" customWidth="1"/>
    <col min="11272" max="11272" width="12.28515625" style="40" customWidth="1"/>
    <col min="11273" max="11273" width="9.85546875" style="40" bestFit="1" customWidth="1"/>
    <col min="11274" max="11520" width="9.140625" style="40"/>
    <col min="11521" max="11521" width="1.85546875" style="40" customWidth="1"/>
    <col min="11522" max="11522" width="4.42578125" style="40" customWidth="1"/>
    <col min="11523" max="11523" width="30.5703125" style="40" customWidth="1"/>
    <col min="11524" max="11524" width="13.28515625" style="40" customWidth="1"/>
    <col min="11525" max="11525" width="10.85546875" style="40" customWidth="1"/>
    <col min="11526" max="11526" width="13.28515625" style="40" customWidth="1"/>
    <col min="11527" max="11527" width="15.140625" style="40" customWidth="1"/>
    <col min="11528" max="11528" width="12.28515625" style="40" customWidth="1"/>
    <col min="11529" max="11529" width="9.85546875" style="40" bestFit="1" customWidth="1"/>
    <col min="11530" max="11776" width="9.140625" style="40"/>
    <col min="11777" max="11777" width="1.85546875" style="40" customWidth="1"/>
    <col min="11778" max="11778" width="4.42578125" style="40" customWidth="1"/>
    <col min="11779" max="11779" width="30.5703125" style="40" customWidth="1"/>
    <col min="11780" max="11780" width="13.28515625" style="40" customWidth="1"/>
    <col min="11781" max="11781" width="10.85546875" style="40" customWidth="1"/>
    <col min="11782" max="11782" width="13.28515625" style="40" customWidth="1"/>
    <col min="11783" max="11783" width="15.140625" style="40" customWidth="1"/>
    <col min="11784" max="11784" width="12.28515625" style="40" customWidth="1"/>
    <col min="11785" max="11785" width="9.85546875" style="40" bestFit="1" customWidth="1"/>
    <col min="11786" max="12032" width="9.140625" style="40"/>
    <col min="12033" max="12033" width="1.85546875" style="40" customWidth="1"/>
    <col min="12034" max="12034" width="4.42578125" style="40" customWidth="1"/>
    <col min="12035" max="12035" width="30.5703125" style="40" customWidth="1"/>
    <col min="12036" max="12036" width="13.28515625" style="40" customWidth="1"/>
    <col min="12037" max="12037" width="10.85546875" style="40" customWidth="1"/>
    <col min="12038" max="12038" width="13.28515625" style="40" customWidth="1"/>
    <col min="12039" max="12039" width="15.140625" style="40" customWidth="1"/>
    <col min="12040" max="12040" width="12.28515625" style="40" customWidth="1"/>
    <col min="12041" max="12041" width="9.85546875" style="40" bestFit="1" customWidth="1"/>
    <col min="12042" max="12288" width="9.140625" style="40"/>
    <col min="12289" max="12289" width="1.85546875" style="40" customWidth="1"/>
    <col min="12290" max="12290" width="4.42578125" style="40" customWidth="1"/>
    <col min="12291" max="12291" width="30.5703125" style="40" customWidth="1"/>
    <col min="12292" max="12292" width="13.28515625" style="40" customWidth="1"/>
    <col min="12293" max="12293" width="10.85546875" style="40" customWidth="1"/>
    <col min="12294" max="12294" width="13.28515625" style="40" customWidth="1"/>
    <col min="12295" max="12295" width="15.140625" style="40" customWidth="1"/>
    <col min="12296" max="12296" width="12.28515625" style="40" customWidth="1"/>
    <col min="12297" max="12297" width="9.85546875" style="40" bestFit="1" customWidth="1"/>
    <col min="12298" max="12544" width="9.140625" style="40"/>
    <col min="12545" max="12545" width="1.85546875" style="40" customWidth="1"/>
    <col min="12546" max="12546" width="4.42578125" style="40" customWidth="1"/>
    <col min="12547" max="12547" width="30.5703125" style="40" customWidth="1"/>
    <col min="12548" max="12548" width="13.28515625" style="40" customWidth="1"/>
    <col min="12549" max="12549" width="10.85546875" style="40" customWidth="1"/>
    <col min="12550" max="12550" width="13.28515625" style="40" customWidth="1"/>
    <col min="12551" max="12551" width="15.140625" style="40" customWidth="1"/>
    <col min="12552" max="12552" width="12.28515625" style="40" customWidth="1"/>
    <col min="12553" max="12553" width="9.85546875" style="40" bestFit="1" customWidth="1"/>
    <col min="12554" max="12800" width="9.140625" style="40"/>
    <col min="12801" max="12801" width="1.85546875" style="40" customWidth="1"/>
    <col min="12802" max="12802" width="4.42578125" style="40" customWidth="1"/>
    <col min="12803" max="12803" width="30.5703125" style="40" customWidth="1"/>
    <col min="12804" max="12804" width="13.28515625" style="40" customWidth="1"/>
    <col min="12805" max="12805" width="10.85546875" style="40" customWidth="1"/>
    <col min="12806" max="12806" width="13.28515625" style="40" customWidth="1"/>
    <col min="12807" max="12807" width="15.140625" style="40" customWidth="1"/>
    <col min="12808" max="12808" width="12.28515625" style="40" customWidth="1"/>
    <col min="12809" max="12809" width="9.85546875" style="40" bestFit="1" customWidth="1"/>
    <col min="12810" max="13056" width="9.140625" style="40"/>
    <col min="13057" max="13057" width="1.85546875" style="40" customWidth="1"/>
    <col min="13058" max="13058" width="4.42578125" style="40" customWidth="1"/>
    <col min="13059" max="13059" width="30.5703125" style="40" customWidth="1"/>
    <col min="13060" max="13060" width="13.28515625" style="40" customWidth="1"/>
    <col min="13061" max="13061" width="10.85546875" style="40" customWidth="1"/>
    <col min="13062" max="13062" width="13.28515625" style="40" customWidth="1"/>
    <col min="13063" max="13063" width="15.140625" style="40" customWidth="1"/>
    <col min="13064" max="13064" width="12.28515625" style="40" customWidth="1"/>
    <col min="13065" max="13065" width="9.85546875" style="40" bestFit="1" customWidth="1"/>
    <col min="13066" max="13312" width="9.140625" style="40"/>
    <col min="13313" max="13313" width="1.85546875" style="40" customWidth="1"/>
    <col min="13314" max="13314" width="4.42578125" style="40" customWidth="1"/>
    <col min="13315" max="13315" width="30.5703125" style="40" customWidth="1"/>
    <col min="13316" max="13316" width="13.28515625" style="40" customWidth="1"/>
    <col min="13317" max="13317" width="10.85546875" style="40" customWidth="1"/>
    <col min="13318" max="13318" width="13.28515625" style="40" customWidth="1"/>
    <col min="13319" max="13319" width="15.140625" style="40" customWidth="1"/>
    <col min="13320" max="13320" width="12.28515625" style="40" customWidth="1"/>
    <col min="13321" max="13321" width="9.85546875" style="40" bestFit="1" customWidth="1"/>
    <col min="13322" max="13568" width="9.140625" style="40"/>
    <col min="13569" max="13569" width="1.85546875" style="40" customWidth="1"/>
    <col min="13570" max="13570" width="4.42578125" style="40" customWidth="1"/>
    <col min="13571" max="13571" width="30.5703125" style="40" customWidth="1"/>
    <col min="13572" max="13572" width="13.28515625" style="40" customWidth="1"/>
    <col min="13573" max="13573" width="10.85546875" style="40" customWidth="1"/>
    <col min="13574" max="13574" width="13.28515625" style="40" customWidth="1"/>
    <col min="13575" max="13575" width="15.140625" style="40" customWidth="1"/>
    <col min="13576" max="13576" width="12.28515625" style="40" customWidth="1"/>
    <col min="13577" max="13577" width="9.85546875" style="40" bestFit="1" customWidth="1"/>
    <col min="13578" max="13824" width="9.140625" style="40"/>
    <col min="13825" max="13825" width="1.85546875" style="40" customWidth="1"/>
    <col min="13826" max="13826" width="4.42578125" style="40" customWidth="1"/>
    <col min="13827" max="13827" width="30.5703125" style="40" customWidth="1"/>
    <col min="13828" max="13828" width="13.28515625" style="40" customWidth="1"/>
    <col min="13829" max="13829" width="10.85546875" style="40" customWidth="1"/>
    <col min="13830" max="13830" width="13.28515625" style="40" customWidth="1"/>
    <col min="13831" max="13831" width="15.140625" style="40" customWidth="1"/>
    <col min="13832" max="13832" width="12.28515625" style="40" customWidth="1"/>
    <col min="13833" max="13833" width="9.85546875" style="40" bestFit="1" customWidth="1"/>
    <col min="13834" max="14080" width="9.140625" style="40"/>
    <col min="14081" max="14081" width="1.85546875" style="40" customWidth="1"/>
    <col min="14082" max="14082" width="4.42578125" style="40" customWidth="1"/>
    <col min="14083" max="14083" width="30.5703125" style="40" customWidth="1"/>
    <col min="14084" max="14084" width="13.28515625" style="40" customWidth="1"/>
    <col min="14085" max="14085" width="10.85546875" style="40" customWidth="1"/>
    <col min="14086" max="14086" width="13.28515625" style="40" customWidth="1"/>
    <col min="14087" max="14087" width="15.140625" style="40" customWidth="1"/>
    <col min="14088" max="14088" width="12.28515625" style="40" customWidth="1"/>
    <col min="14089" max="14089" width="9.85546875" style="40" bestFit="1" customWidth="1"/>
    <col min="14090" max="14336" width="9.140625" style="40"/>
    <col min="14337" max="14337" width="1.85546875" style="40" customWidth="1"/>
    <col min="14338" max="14338" width="4.42578125" style="40" customWidth="1"/>
    <col min="14339" max="14339" width="30.5703125" style="40" customWidth="1"/>
    <col min="14340" max="14340" width="13.28515625" style="40" customWidth="1"/>
    <col min="14341" max="14341" width="10.85546875" style="40" customWidth="1"/>
    <col min="14342" max="14342" width="13.28515625" style="40" customWidth="1"/>
    <col min="14343" max="14343" width="15.140625" style="40" customWidth="1"/>
    <col min="14344" max="14344" width="12.28515625" style="40" customWidth="1"/>
    <col min="14345" max="14345" width="9.85546875" style="40" bestFit="1" customWidth="1"/>
    <col min="14346" max="14592" width="9.140625" style="40"/>
    <col min="14593" max="14593" width="1.85546875" style="40" customWidth="1"/>
    <col min="14594" max="14594" width="4.42578125" style="40" customWidth="1"/>
    <col min="14595" max="14595" width="30.5703125" style="40" customWidth="1"/>
    <col min="14596" max="14596" width="13.28515625" style="40" customWidth="1"/>
    <col min="14597" max="14597" width="10.85546875" style="40" customWidth="1"/>
    <col min="14598" max="14598" width="13.28515625" style="40" customWidth="1"/>
    <col min="14599" max="14599" width="15.140625" style="40" customWidth="1"/>
    <col min="14600" max="14600" width="12.28515625" style="40" customWidth="1"/>
    <col min="14601" max="14601" width="9.85546875" style="40" bestFit="1" customWidth="1"/>
    <col min="14602" max="14848" width="9.140625" style="40"/>
    <col min="14849" max="14849" width="1.85546875" style="40" customWidth="1"/>
    <col min="14850" max="14850" width="4.42578125" style="40" customWidth="1"/>
    <col min="14851" max="14851" width="30.5703125" style="40" customWidth="1"/>
    <col min="14852" max="14852" width="13.28515625" style="40" customWidth="1"/>
    <col min="14853" max="14853" width="10.85546875" style="40" customWidth="1"/>
    <col min="14854" max="14854" width="13.28515625" style="40" customWidth="1"/>
    <col min="14855" max="14855" width="15.140625" style="40" customWidth="1"/>
    <col min="14856" max="14856" width="12.28515625" style="40" customWidth="1"/>
    <col min="14857" max="14857" width="9.85546875" style="40" bestFit="1" customWidth="1"/>
    <col min="14858" max="15104" width="9.140625" style="40"/>
    <col min="15105" max="15105" width="1.85546875" style="40" customWidth="1"/>
    <col min="15106" max="15106" width="4.42578125" style="40" customWidth="1"/>
    <col min="15107" max="15107" width="30.5703125" style="40" customWidth="1"/>
    <col min="15108" max="15108" width="13.28515625" style="40" customWidth="1"/>
    <col min="15109" max="15109" width="10.85546875" style="40" customWidth="1"/>
    <col min="15110" max="15110" width="13.28515625" style="40" customWidth="1"/>
    <col min="15111" max="15111" width="15.140625" style="40" customWidth="1"/>
    <col min="15112" max="15112" width="12.28515625" style="40" customWidth="1"/>
    <col min="15113" max="15113" width="9.85546875" style="40" bestFit="1" customWidth="1"/>
    <col min="15114" max="15360" width="9.140625" style="40"/>
    <col min="15361" max="15361" width="1.85546875" style="40" customWidth="1"/>
    <col min="15362" max="15362" width="4.42578125" style="40" customWidth="1"/>
    <col min="15363" max="15363" width="30.5703125" style="40" customWidth="1"/>
    <col min="15364" max="15364" width="13.28515625" style="40" customWidth="1"/>
    <col min="15365" max="15365" width="10.85546875" style="40" customWidth="1"/>
    <col min="15366" max="15366" width="13.28515625" style="40" customWidth="1"/>
    <col min="15367" max="15367" width="15.140625" style="40" customWidth="1"/>
    <col min="15368" max="15368" width="12.28515625" style="40" customWidth="1"/>
    <col min="15369" max="15369" width="9.85546875" style="40" bestFit="1" customWidth="1"/>
    <col min="15370" max="15616" width="9.140625" style="40"/>
    <col min="15617" max="15617" width="1.85546875" style="40" customWidth="1"/>
    <col min="15618" max="15618" width="4.42578125" style="40" customWidth="1"/>
    <col min="15619" max="15619" width="30.5703125" style="40" customWidth="1"/>
    <col min="15620" max="15620" width="13.28515625" style="40" customWidth="1"/>
    <col min="15621" max="15621" width="10.85546875" style="40" customWidth="1"/>
    <col min="15622" max="15622" width="13.28515625" style="40" customWidth="1"/>
    <col min="15623" max="15623" width="15.140625" style="40" customWidth="1"/>
    <col min="15624" max="15624" width="12.28515625" style="40" customWidth="1"/>
    <col min="15625" max="15625" width="9.85546875" style="40" bestFit="1" customWidth="1"/>
    <col min="15626" max="15872" width="9.140625" style="40"/>
    <col min="15873" max="15873" width="1.85546875" style="40" customWidth="1"/>
    <col min="15874" max="15874" width="4.42578125" style="40" customWidth="1"/>
    <col min="15875" max="15875" width="30.5703125" style="40" customWidth="1"/>
    <col min="15876" max="15876" width="13.28515625" style="40" customWidth="1"/>
    <col min="15877" max="15877" width="10.85546875" style="40" customWidth="1"/>
    <col min="15878" max="15878" width="13.28515625" style="40" customWidth="1"/>
    <col min="15879" max="15879" width="15.140625" style="40" customWidth="1"/>
    <col min="15880" max="15880" width="12.28515625" style="40" customWidth="1"/>
    <col min="15881" max="15881" width="9.85546875" style="40" bestFit="1" customWidth="1"/>
    <col min="15882" max="16128" width="9.140625" style="40"/>
    <col min="16129" max="16129" width="1.85546875" style="40" customWidth="1"/>
    <col min="16130" max="16130" width="4.42578125" style="40" customWidth="1"/>
    <col min="16131" max="16131" width="30.5703125" style="40" customWidth="1"/>
    <col min="16132" max="16132" width="13.28515625" style="40" customWidth="1"/>
    <col min="16133" max="16133" width="10.85546875" style="40" customWidth="1"/>
    <col min="16134" max="16134" width="13.28515625" style="40" customWidth="1"/>
    <col min="16135" max="16135" width="15.140625" style="40" customWidth="1"/>
    <col min="16136" max="16136" width="12.28515625" style="40" customWidth="1"/>
    <col min="16137" max="16137" width="9.85546875" style="40" bestFit="1" customWidth="1"/>
    <col min="16138" max="16384" width="9.140625" style="40"/>
  </cols>
  <sheetData>
    <row r="1" spans="1:9" s="3" customFormat="1" ht="15.75" thickBot="1" x14ac:dyDescent="0.3">
      <c r="A1" s="1"/>
      <c r="B1" s="1"/>
      <c r="C1" s="1"/>
      <c r="D1" s="2"/>
      <c r="E1" s="2"/>
      <c r="F1" s="2"/>
      <c r="G1" s="2"/>
      <c r="H1" s="2"/>
    </row>
    <row r="2" spans="1:9" s="3" customFormat="1" ht="15" x14ac:dyDescent="0.25">
      <c r="A2" s="1"/>
      <c r="B2" s="4"/>
      <c r="C2" s="5"/>
      <c r="D2" s="6"/>
      <c r="E2" s="6"/>
      <c r="F2" s="6"/>
      <c r="G2" s="6"/>
      <c r="H2" s="7"/>
    </row>
    <row r="3" spans="1:9" s="3" customFormat="1" ht="15" x14ac:dyDescent="0.25">
      <c r="A3" s="1"/>
      <c r="B3" s="273" t="s">
        <v>0</v>
      </c>
      <c r="C3" s="274"/>
      <c r="D3" s="274"/>
      <c r="E3" s="274"/>
      <c r="F3" s="274"/>
      <c r="G3" s="274"/>
      <c r="H3" s="275"/>
    </row>
    <row r="4" spans="1:9" s="3" customFormat="1" ht="15.75" thickBot="1" x14ac:dyDescent="0.3">
      <c r="A4" s="1"/>
      <c r="B4" s="8"/>
      <c r="C4" s="9"/>
      <c r="D4" s="10"/>
      <c r="E4" s="10"/>
      <c r="F4" s="10"/>
      <c r="G4" s="10"/>
      <c r="H4" s="11"/>
    </row>
    <row r="5" spans="1:9" s="3" customFormat="1" ht="15" x14ac:dyDescent="0.25">
      <c r="A5" s="1"/>
      <c r="B5" s="12" t="s">
        <v>1</v>
      </c>
      <c r="C5" s="13"/>
      <c r="D5" s="14"/>
      <c r="E5" s="15"/>
      <c r="F5" s="15"/>
      <c r="G5" s="15"/>
      <c r="H5" s="16"/>
    </row>
    <row r="6" spans="1:9" s="3" customFormat="1" ht="15" x14ac:dyDescent="0.25">
      <c r="A6" s="1"/>
      <c r="B6" s="17" t="s">
        <v>2</v>
      </c>
      <c r="C6" s="18"/>
      <c r="D6" s="19" t="s">
        <v>3</v>
      </c>
      <c r="E6" s="20"/>
      <c r="F6" s="20"/>
      <c r="G6" s="20"/>
      <c r="H6" s="21"/>
    </row>
    <row r="7" spans="1:9" s="3" customFormat="1" ht="15" x14ac:dyDescent="0.25">
      <c r="A7" s="1"/>
      <c r="B7" s="17" t="s">
        <v>4</v>
      </c>
      <c r="C7" s="18"/>
      <c r="D7" s="19" t="s">
        <v>5</v>
      </c>
      <c r="E7" s="20"/>
      <c r="F7" s="20"/>
      <c r="G7" s="20"/>
      <c r="H7" s="21"/>
    </row>
    <row r="8" spans="1:9" s="3" customFormat="1" ht="15.75" thickBot="1" x14ac:dyDescent="0.3">
      <c r="A8" s="1"/>
      <c r="B8" s="22" t="s">
        <v>6</v>
      </c>
      <c r="C8" s="23"/>
      <c r="D8" s="24" t="s">
        <v>7</v>
      </c>
      <c r="E8" s="25"/>
      <c r="F8" s="25"/>
      <c r="G8" s="25"/>
      <c r="H8" s="26"/>
    </row>
    <row r="9" spans="1:9" s="30" customFormat="1" ht="38.25" x14ac:dyDescent="0.25">
      <c r="A9" s="27"/>
      <c r="B9" s="276" t="s">
        <v>8</v>
      </c>
      <c r="C9" s="277"/>
      <c r="D9" s="28" t="s">
        <v>9</v>
      </c>
      <c r="E9" s="28" t="s">
        <v>10</v>
      </c>
      <c r="F9" s="28" t="s">
        <v>11</v>
      </c>
      <c r="G9" s="28" t="s">
        <v>12</v>
      </c>
      <c r="H9" s="29" t="s">
        <v>13</v>
      </c>
    </row>
    <row r="10" spans="1:9" s="35" customFormat="1" ht="12.75" x14ac:dyDescent="0.25">
      <c r="A10" s="31"/>
      <c r="B10" s="32"/>
      <c r="C10" s="32"/>
      <c r="D10" s="33" t="s">
        <v>14</v>
      </c>
      <c r="E10" s="33" t="s">
        <v>15</v>
      </c>
      <c r="F10" s="33" t="s">
        <v>16</v>
      </c>
      <c r="G10" s="33" t="s">
        <v>17</v>
      </c>
      <c r="H10" s="34" t="s">
        <v>18</v>
      </c>
    </row>
    <row r="11" spans="1:9" ht="12.75" x14ac:dyDescent="0.25">
      <c r="A11" s="36"/>
      <c r="B11" s="31" t="s">
        <v>19</v>
      </c>
      <c r="C11" s="37" t="s">
        <v>20</v>
      </c>
      <c r="D11" s="38"/>
      <c r="E11" s="38"/>
      <c r="F11" s="38"/>
      <c r="G11" s="38"/>
      <c r="H11" s="39"/>
    </row>
    <row r="12" spans="1:9" ht="12.75" x14ac:dyDescent="0.25">
      <c r="A12" s="36"/>
      <c r="B12" s="36"/>
      <c r="C12" s="41" t="s">
        <v>21</v>
      </c>
      <c r="D12" s="38">
        <v>567794</v>
      </c>
      <c r="E12" s="42">
        <v>551000</v>
      </c>
      <c r="F12" s="43"/>
      <c r="G12" s="39">
        <f t="shared" ref="G12:G18" si="0">E12+F12</f>
        <v>551000</v>
      </c>
      <c r="H12" s="39">
        <f>D12-G12</f>
        <v>16794</v>
      </c>
      <c r="I12" s="44"/>
    </row>
    <row r="13" spans="1:9" ht="12.75" x14ac:dyDescent="0.25">
      <c r="A13" s="36"/>
      <c r="B13" s="36"/>
      <c r="C13" s="41" t="s">
        <v>22</v>
      </c>
      <c r="D13" s="38">
        <v>567794</v>
      </c>
      <c r="E13" s="42">
        <v>551000</v>
      </c>
      <c r="F13" s="43"/>
      <c r="G13" s="39">
        <f t="shared" si="0"/>
        <v>551000</v>
      </c>
      <c r="H13" s="39">
        <f>D13-G13</f>
        <v>16794</v>
      </c>
      <c r="I13" s="44"/>
    </row>
    <row r="14" spans="1:9" ht="12.75" x14ac:dyDescent="0.25">
      <c r="A14" s="36"/>
      <c r="B14" s="36"/>
      <c r="C14" s="45" t="s">
        <v>23</v>
      </c>
      <c r="D14" s="38">
        <v>567794</v>
      </c>
      <c r="E14" s="42">
        <v>551000</v>
      </c>
      <c r="F14" s="43"/>
      <c r="G14" s="39">
        <f t="shared" si="0"/>
        <v>551000</v>
      </c>
      <c r="H14" s="39">
        <f>D14-G14</f>
        <v>16794</v>
      </c>
    </row>
    <row r="15" spans="1:9" ht="12.75" x14ac:dyDescent="0.25">
      <c r="A15" s="36"/>
      <c r="B15" s="36"/>
      <c r="C15" s="36" t="s">
        <v>24</v>
      </c>
      <c r="D15" s="39">
        <v>227118</v>
      </c>
      <c r="E15" s="42">
        <v>200000</v>
      </c>
      <c r="F15" s="43"/>
      <c r="G15" s="39">
        <f t="shared" si="0"/>
        <v>200000</v>
      </c>
      <c r="H15" s="39">
        <f>D15-G15</f>
        <v>27118</v>
      </c>
    </row>
    <row r="16" spans="1:9" ht="12.75" x14ac:dyDescent="0.25">
      <c r="A16" s="36"/>
      <c r="B16" s="36"/>
      <c r="C16" s="36" t="s">
        <v>25</v>
      </c>
      <c r="D16" s="39"/>
      <c r="E16" s="39">
        <v>123750</v>
      </c>
      <c r="F16" s="43"/>
      <c r="G16" s="39">
        <f t="shared" si="0"/>
        <v>123750</v>
      </c>
      <c r="H16" s="39">
        <f>D16-G16</f>
        <v>-123750</v>
      </c>
    </row>
    <row r="17" spans="1:8" ht="12.75" x14ac:dyDescent="0.25">
      <c r="A17" s="36"/>
      <c r="B17" s="36"/>
      <c r="C17" s="36"/>
      <c r="D17" s="39"/>
      <c r="E17" s="39"/>
      <c r="F17" s="39"/>
      <c r="G17" s="39"/>
      <c r="H17" s="39"/>
    </row>
    <row r="18" spans="1:8" ht="12.75" x14ac:dyDescent="0.25">
      <c r="A18" s="36"/>
      <c r="B18" s="46"/>
      <c r="C18" s="46" t="s">
        <v>26</v>
      </c>
      <c r="D18" s="47">
        <f>SUM(D12:D16)</f>
        <v>1930500</v>
      </c>
      <c r="E18" s="47">
        <f>SUM(E12:E16)</f>
        <v>1976750</v>
      </c>
      <c r="F18" s="47">
        <f>SUM(F12:F16)</f>
        <v>0</v>
      </c>
      <c r="G18" s="48">
        <f t="shared" si="0"/>
        <v>1976750</v>
      </c>
      <c r="H18" s="47">
        <f>SUM(H12:H16)</f>
        <v>-46250</v>
      </c>
    </row>
    <row r="19" spans="1:8" ht="12.75" x14ac:dyDescent="0.25">
      <c r="A19" s="36"/>
      <c r="B19" s="49" t="s">
        <v>27</v>
      </c>
      <c r="C19" s="49" t="s">
        <v>28</v>
      </c>
      <c r="D19" s="50">
        <v>0</v>
      </c>
      <c r="E19" s="50"/>
      <c r="F19" s="50"/>
      <c r="G19" s="50"/>
      <c r="H19" s="51"/>
    </row>
    <row r="20" spans="1:8" ht="63.75" x14ac:dyDescent="0.25">
      <c r="A20" s="36"/>
      <c r="B20" s="52" t="s">
        <v>29</v>
      </c>
      <c r="C20" s="53" t="s">
        <v>30</v>
      </c>
      <c r="D20" s="54"/>
      <c r="E20" s="55"/>
      <c r="F20" s="55"/>
      <c r="G20" s="55"/>
      <c r="H20" s="55"/>
    </row>
    <row r="21" spans="1:8" ht="12.75" x14ac:dyDescent="0.25">
      <c r="A21" s="36"/>
      <c r="B21" s="36"/>
      <c r="C21" s="56" t="s">
        <v>31</v>
      </c>
      <c r="D21" s="39"/>
      <c r="E21" s="39"/>
      <c r="F21" s="39"/>
      <c r="G21" s="39"/>
      <c r="H21" s="39"/>
    </row>
    <row r="22" spans="1:8" ht="38.25" x14ac:dyDescent="0.25">
      <c r="A22" s="36"/>
      <c r="B22" s="57">
        <v>1.1000000000000001</v>
      </c>
      <c r="C22" s="58" t="s">
        <v>32</v>
      </c>
      <c r="D22" s="59">
        <f>SUM(D23:D27)</f>
        <v>114700</v>
      </c>
      <c r="E22" s="60"/>
      <c r="F22" s="60">
        <v>0</v>
      </c>
      <c r="G22" s="60">
        <f t="shared" ref="G22:G52" si="1">E22+F22</f>
        <v>0</v>
      </c>
      <c r="H22" s="61">
        <f t="shared" ref="H22:H85" si="2">D22-G22</f>
        <v>114700</v>
      </c>
    </row>
    <row r="23" spans="1:8" ht="12.75" x14ac:dyDescent="0.25">
      <c r="A23" s="36"/>
      <c r="B23" s="62"/>
      <c r="C23" s="41" t="s">
        <v>33</v>
      </c>
      <c r="D23" s="39">
        <v>62500</v>
      </c>
      <c r="E23" s="39"/>
      <c r="F23" s="39">
        <v>0</v>
      </c>
      <c r="G23" s="39">
        <f t="shared" si="1"/>
        <v>0</v>
      </c>
      <c r="H23" s="39">
        <f t="shared" si="2"/>
        <v>62500</v>
      </c>
    </row>
    <row r="24" spans="1:8" ht="12.75" x14ac:dyDescent="0.25">
      <c r="A24" s="36"/>
      <c r="B24" s="62"/>
      <c r="C24" s="41" t="s">
        <v>34</v>
      </c>
      <c r="D24" s="39">
        <v>2500</v>
      </c>
      <c r="E24" s="39"/>
      <c r="F24" s="39">
        <v>0</v>
      </c>
      <c r="G24" s="39">
        <f t="shared" si="1"/>
        <v>0</v>
      </c>
      <c r="H24" s="39">
        <f t="shared" si="2"/>
        <v>2500</v>
      </c>
    </row>
    <row r="25" spans="1:8" ht="12.75" x14ac:dyDescent="0.25">
      <c r="A25" s="36"/>
      <c r="B25" s="62"/>
      <c r="C25" s="41" t="s">
        <v>35</v>
      </c>
      <c r="D25" s="39">
        <v>18800</v>
      </c>
      <c r="E25" s="39"/>
      <c r="F25" s="39">
        <v>0</v>
      </c>
      <c r="G25" s="39">
        <f t="shared" si="1"/>
        <v>0</v>
      </c>
      <c r="H25" s="39">
        <f t="shared" si="2"/>
        <v>18800</v>
      </c>
    </row>
    <row r="26" spans="1:8" ht="12.75" x14ac:dyDescent="0.25">
      <c r="A26" s="36"/>
      <c r="B26" s="62"/>
      <c r="C26" s="41" t="s">
        <v>36</v>
      </c>
      <c r="D26" s="39">
        <v>18900</v>
      </c>
      <c r="E26" s="39"/>
      <c r="F26" s="39">
        <v>0</v>
      </c>
      <c r="G26" s="39">
        <f t="shared" si="1"/>
        <v>0</v>
      </c>
      <c r="H26" s="39">
        <f t="shared" si="2"/>
        <v>18900</v>
      </c>
    </row>
    <row r="27" spans="1:8" ht="12.75" x14ac:dyDescent="0.25">
      <c r="A27" s="36"/>
      <c r="B27" s="62"/>
      <c r="C27" s="63" t="s">
        <v>37</v>
      </c>
      <c r="D27" s="39">
        <v>12000</v>
      </c>
      <c r="E27" s="39"/>
      <c r="F27" s="39">
        <v>0</v>
      </c>
      <c r="G27" s="39">
        <f t="shared" si="1"/>
        <v>0</v>
      </c>
      <c r="H27" s="39">
        <f t="shared" si="2"/>
        <v>12000</v>
      </c>
    </row>
    <row r="28" spans="1:8" ht="51" x14ac:dyDescent="0.25">
      <c r="A28" s="36"/>
      <c r="B28" s="57">
        <v>1.2</v>
      </c>
      <c r="C28" s="64" t="s">
        <v>38</v>
      </c>
      <c r="D28" s="59">
        <f>SUM(D29:D36)</f>
        <v>181200</v>
      </c>
      <c r="E28" s="65">
        <v>181200</v>
      </c>
      <c r="F28" s="65"/>
      <c r="G28" s="60">
        <f t="shared" si="1"/>
        <v>181200</v>
      </c>
      <c r="H28" s="60">
        <f t="shared" si="2"/>
        <v>0</v>
      </c>
    </row>
    <row r="29" spans="1:8" ht="12.75" x14ac:dyDescent="0.25">
      <c r="A29" s="36"/>
      <c r="B29" s="66"/>
      <c r="C29" s="45" t="s">
        <v>39</v>
      </c>
      <c r="D29" s="39">
        <v>23100</v>
      </c>
      <c r="E29" s="39"/>
      <c r="F29" s="39">
        <v>0</v>
      </c>
      <c r="G29" s="39">
        <f t="shared" si="1"/>
        <v>0</v>
      </c>
      <c r="H29" s="39">
        <f t="shared" si="2"/>
        <v>23100</v>
      </c>
    </row>
    <row r="30" spans="1:8" ht="12.75" x14ac:dyDescent="0.25">
      <c r="A30" s="36"/>
      <c r="B30" s="66"/>
      <c r="C30" s="41" t="s">
        <v>40</v>
      </c>
      <c r="D30" s="39">
        <v>82500</v>
      </c>
      <c r="E30" s="39"/>
      <c r="F30" s="39">
        <v>0</v>
      </c>
      <c r="G30" s="39">
        <f t="shared" si="1"/>
        <v>0</v>
      </c>
      <c r="H30" s="39">
        <f t="shared" si="2"/>
        <v>82500</v>
      </c>
    </row>
    <row r="31" spans="1:8" ht="12.75" x14ac:dyDescent="0.25">
      <c r="A31" s="36"/>
      <c r="B31" s="66"/>
      <c r="C31" s="41" t="s">
        <v>41</v>
      </c>
      <c r="D31" s="39">
        <v>18000</v>
      </c>
      <c r="E31" s="39"/>
      <c r="F31" s="39">
        <v>0</v>
      </c>
      <c r="G31" s="39">
        <f t="shared" si="1"/>
        <v>0</v>
      </c>
      <c r="H31" s="39">
        <f t="shared" si="2"/>
        <v>18000</v>
      </c>
    </row>
    <row r="32" spans="1:8" ht="12.75" x14ac:dyDescent="0.25">
      <c r="A32" s="36"/>
      <c r="B32" s="66"/>
      <c r="C32" s="41" t="s">
        <v>42</v>
      </c>
      <c r="D32" s="39">
        <v>23100</v>
      </c>
      <c r="E32" s="39"/>
      <c r="F32" s="39">
        <v>0</v>
      </c>
      <c r="G32" s="39">
        <f t="shared" si="1"/>
        <v>0</v>
      </c>
      <c r="H32" s="39">
        <f t="shared" si="2"/>
        <v>23100</v>
      </c>
    </row>
    <row r="33" spans="1:8" ht="12.75" x14ac:dyDescent="0.25">
      <c r="A33" s="36"/>
      <c r="B33" s="66"/>
      <c r="C33" s="41" t="s">
        <v>43</v>
      </c>
      <c r="D33" s="39">
        <v>12000</v>
      </c>
      <c r="E33" s="39"/>
      <c r="F33" s="39">
        <v>0</v>
      </c>
      <c r="G33" s="39">
        <f t="shared" si="1"/>
        <v>0</v>
      </c>
      <c r="H33" s="39">
        <f t="shared" si="2"/>
        <v>12000</v>
      </c>
    </row>
    <row r="34" spans="1:8" ht="12.75" x14ac:dyDescent="0.25">
      <c r="A34" s="36"/>
      <c r="B34" s="66"/>
      <c r="C34" s="41" t="s">
        <v>44</v>
      </c>
      <c r="D34" s="39">
        <v>15000</v>
      </c>
      <c r="E34" s="39"/>
      <c r="F34" s="39">
        <v>0</v>
      </c>
      <c r="G34" s="39">
        <f t="shared" si="1"/>
        <v>0</v>
      </c>
      <c r="H34" s="39">
        <f t="shared" si="2"/>
        <v>15000</v>
      </c>
    </row>
    <row r="35" spans="1:8" ht="12.75" x14ac:dyDescent="0.25">
      <c r="A35" s="36"/>
      <c r="B35" s="66"/>
      <c r="C35" s="41" t="s">
        <v>45</v>
      </c>
      <c r="D35" s="39">
        <v>5000</v>
      </c>
      <c r="E35" s="39"/>
      <c r="F35" s="39">
        <v>0</v>
      </c>
      <c r="G35" s="39">
        <f t="shared" si="1"/>
        <v>0</v>
      </c>
      <c r="H35" s="39">
        <f t="shared" si="2"/>
        <v>5000</v>
      </c>
    </row>
    <row r="36" spans="1:8" ht="12.75" x14ac:dyDescent="0.25">
      <c r="A36" s="36"/>
      <c r="B36" s="66"/>
      <c r="C36" s="45" t="s">
        <v>46</v>
      </c>
      <c r="D36" s="39">
        <v>2500</v>
      </c>
      <c r="E36" s="39"/>
      <c r="F36" s="39">
        <v>0</v>
      </c>
      <c r="G36" s="39">
        <f t="shared" si="1"/>
        <v>0</v>
      </c>
      <c r="H36" s="39">
        <f t="shared" si="2"/>
        <v>2500</v>
      </c>
    </row>
    <row r="37" spans="1:8" ht="12.75" x14ac:dyDescent="0.25">
      <c r="A37" s="36"/>
      <c r="B37" s="66"/>
      <c r="C37" s="67"/>
      <c r="D37" s="39"/>
      <c r="E37" s="39"/>
      <c r="F37" s="39">
        <v>0</v>
      </c>
      <c r="G37" s="39">
        <f t="shared" si="1"/>
        <v>0</v>
      </c>
      <c r="H37" s="39">
        <f t="shared" si="2"/>
        <v>0</v>
      </c>
    </row>
    <row r="38" spans="1:8" ht="51" x14ac:dyDescent="0.25">
      <c r="A38" s="36"/>
      <c r="B38" s="57">
        <v>1.3</v>
      </c>
      <c r="C38" s="68" t="s">
        <v>47</v>
      </c>
      <c r="D38" s="59">
        <f>SUM(D39:D44)</f>
        <v>419600</v>
      </c>
      <c r="E38" s="60">
        <v>806350</v>
      </c>
      <c r="F38" s="69"/>
      <c r="G38" s="60"/>
      <c r="H38" s="60">
        <f t="shared" si="2"/>
        <v>419600</v>
      </c>
    </row>
    <row r="39" spans="1:8" ht="12.75" x14ac:dyDescent="0.25">
      <c r="A39" s="36"/>
      <c r="B39" s="66"/>
      <c r="C39" s="45" t="s">
        <v>48</v>
      </c>
      <c r="D39" s="39">
        <v>56000</v>
      </c>
      <c r="E39" s="39"/>
      <c r="F39" s="39">
        <v>0</v>
      </c>
      <c r="G39" s="39">
        <f t="shared" si="1"/>
        <v>0</v>
      </c>
      <c r="H39" s="39">
        <f t="shared" si="2"/>
        <v>56000</v>
      </c>
    </row>
    <row r="40" spans="1:8" ht="12.75" x14ac:dyDescent="0.25">
      <c r="A40" s="36"/>
      <c r="B40" s="66"/>
      <c r="C40" s="41" t="s">
        <v>49</v>
      </c>
      <c r="D40" s="39">
        <v>200000</v>
      </c>
      <c r="E40" s="39"/>
      <c r="F40" s="39">
        <v>0</v>
      </c>
      <c r="G40" s="39">
        <f t="shared" si="1"/>
        <v>0</v>
      </c>
      <c r="H40" s="39">
        <f t="shared" si="2"/>
        <v>200000</v>
      </c>
    </row>
    <row r="41" spans="1:8" ht="12.75" x14ac:dyDescent="0.25">
      <c r="A41" s="36"/>
      <c r="B41" s="66"/>
      <c r="C41" s="41" t="s">
        <v>50</v>
      </c>
      <c r="D41" s="39">
        <v>75600</v>
      </c>
      <c r="E41" s="39"/>
      <c r="F41" s="39">
        <v>0</v>
      </c>
      <c r="G41" s="39">
        <f t="shared" si="1"/>
        <v>0</v>
      </c>
      <c r="H41" s="39">
        <f t="shared" si="2"/>
        <v>75600</v>
      </c>
    </row>
    <row r="42" spans="1:8" ht="12.75" x14ac:dyDescent="0.25">
      <c r="A42" s="36"/>
      <c r="B42" s="66"/>
      <c r="C42" s="41" t="s">
        <v>45</v>
      </c>
      <c r="D42" s="39">
        <v>20000</v>
      </c>
      <c r="E42" s="39"/>
      <c r="F42" s="39">
        <v>0</v>
      </c>
      <c r="G42" s="39">
        <f t="shared" si="1"/>
        <v>0</v>
      </c>
      <c r="H42" s="39">
        <f t="shared" si="2"/>
        <v>20000</v>
      </c>
    </row>
    <row r="43" spans="1:8" ht="12.75" x14ac:dyDescent="0.25">
      <c r="A43" s="36"/>
      <c r="B43" s="66"/>
      <c r="C43" s="45" t="s">
        <v>51</v>
      </c>
      <c r="D43" s="39">
        <v>20000</v>
      </c>
      <c r="E43" s="39"/>
      <c r="F43" s="39">
        <v>0</v>
      </c>
      <c r="G43" s="39">
        <f t="shared" si="1"/>
        <v>0</v>
      </c>
      <c r="H43" s="39">
        <f t="shared" si="2"/>
        <v>20000</v>
      </c>
    </row>
    <row r="44" spans="1:8" ht="12.75" x14ac:dyDescent="0.25">
      <c r="A44" s="36"/>
      <c r="B44" s="66"/>
      <c r="C44" s="45" t="s">
        <v>52</v>
      </c>
      <c r="D44" s="39">
        <v>48000</v>
      </c>
      <c r="E44" s="39"/>
      <c r="F44" s="39">
        <v>0</v>
      </c>
      <c r="G44" s="39">
        <f t="shared" si="1"/>
        <v>0</v>
      </c>
      <c r="H44" s="39">
        <f t="shared" si="2"/>
        <v>48000</v>
      </c>
    </row>
    <row r="45" spans="1:8" ht="38.25" x14ac:dyDescent="0.25">
      <c r="A45" s="36"/>
      <c r="B45" s="66">
        <v>1.4</v>
      </c>
      <c r="C45" s="64" t="s">
        <v>53</v>
      </c>
      <c r="D45" s="59">
        <f>SUM(D46:D51)</f>
        <v>342500</v>
      </c>
      <c r="E45" s="65">
        <v>342500</v>
      </c>
      <c r="F45" s="65"/>
      <c r="G45" s="60">
        <f t="shared" si="1"/>
        <v>342500</v>
      </c>
      <c r="H45" s="60">
        <f t="shared" si="2"/>
        <v>0</v>
      </c>
    </row>
    <row r="46" spans="1:8" ht="25.5" x14ac:dyDescent="0.25">
      <c r="A46" s="36"/>
      <c r="B46" s="66"/>
      <c r="C46" s="70" t="s">
        <v>54</v>
      </c>
      <c r="D46" s="39">
        <v>52500</v>
      </c>
      <c r="E46" s="39"/>
      <c r="F46" s="39">
        <v>0</v>
      </c>
      <c r="G46" s="39">
        <f t="shared" si="1"/>
        <v>0</v>
      </c>
      <c r="H46" s="39">
        <f t="shared" si="2"/>
        <v>52500</v>
      </c>
    </row>
    <row r="47" spans="1:8" ht="12.75" x14ac:dyDescent="0.25">
      <c r="A47" s="36"/>
      <c r="B47" s="66"/>
      <c r="C47" s="70" t="s">
        <v>55</v>
      </c>
      <c r="D47" s="39">
        <v>56000</v>
      </c>
      <c r="E47" s="39"/>
      <c r="F47" s="39">
        <v>0</v>
      </c>
      <c r="G47" s="39">
        <f t="shared" si="1"/>
        <v>0</v>
      </c>
      <c r="H47" s="39">
        <f t="shared" si="2"/>
        <v>56000</v>
      </c>
    </row>
    <row r="48" spans="1:8" ht="12.75" x14ac:dyDescent="0.25">
      <c r="A48" s="36"/>
      <c r="B48" s="66"/>
      <c r="C48" s="70" t="s">
        <v>56</v>
      </c>
      <c r="D48" s="39">
        <v>12000</v>
      </c>
      <c r="E48" s="39"/>
      <c r="F48" s="39">
        <v>0</v>
      </c>
      <c r="G48" s="39">
        <f t="shared" si="1"/>
        <v>0</v>
      </c>
      <c r="H48" s="39">
        <f t="shared" si="2"/>
        <v>12000</v>
      </c>
    </row>
    <row r="49" spans="1:8" ht="12.75" x14ac:dyDescent="0.25">
      <c r="A49" s="36"/>
      <c r="B49" s="66"/>
      <c r="C49" s="70" t="s">
        <v>57</v>
      </c>
      <c r="D49" s="39">
        <v>7000</v>
      </c>
      <c r="E49" s="39"/>
      <c r="F49" s="39">
        <v>0</v>
      </c>
      <c r="G49" s="39">
        <f t="shared" si="1"/>
        <v>0</v>
      </c>
      <c r="H49" s="39">
        <f t="shared" si="2"/>
        <v>7000</v>
      </c>
    </row>
    <row r="50" spans="1:8" ht="12.75" x14ac:dyDescent="0.25">
      <c r="A50" s="36"/>
      <c r="B50" s="66"/>
      <c r="C50" s="70" t="s">
        <v>44</v>
      </c>
      <c r="D50" s="39">
        <v>15000</v>
      </c>
      <c r="E50" s="39"/>
      <c r="F50" s="39">
        <v>0</v>
      </c>
      <c r="G50" s="39">
        <f t="shared" si="1"/>
        <v>0</v>
      </c>
      <c r="H50" s="39">
        <f t="shared" si="2"/>
        <v>15000</v>
      </c>
    </row>
    <row r="51" spans="1:8" ht="12.75" x14ac:dyDescent="0.25">
      <c r="A51" s="36"/>
      <c r="B51" s="66"/>
      <c r="C51" s="62" t="s">
        <v>58</v>
      </c>
      <c r="D51" s="39">
        <v>200000</v>
      </c>
      <c r="E51" s="39"/>
      <c r="F51" s="39">
        <v>0</v>
      </c>
      <c r="G51" s="39">
        <f t="shared" si="1"/>
        <v>0</v>
      </c>
      <c r="H51" s="39">
        <f t="shared" si="2"/>
        <v>200000</v>
      </c>
    </row>
    <row r="52" spans="1:8" ht="76.5" x14ac:dyDescent="0.25">
      <c r="A52" s="36"/>
      <c r="B52" s="57">
        <v>1.5</v>
      </c>
      <c r="C52" s="64" t="s">
        <v>59</v>
      </c>
      <c r="D52" s="59">
        <f>SUM(D53:D57)</f>
        <v>314000</v>
      </c>
      <c r="E52" s="65">
        <v>314000</v>
      </c>
      <c r="F52" s="65"/>
      <c r="G52" s="60">
        <f t="shared" si="1"/>
        <v>314000</v>
      </c>
      <c r="H52" s="60">
        <f t="shared" si="2"/>
        <v>0</v>
      </c>
    </row>
    <row r="53" spans="1:8" ht="12.75" x14ac:dyDescent="0.25">
      <c r="A53" s="36"/>
      <c r="B53" s="66"/>
      <c r="C53" s="71" t="s">
        <v>60</v>
      </c>
      <c r="D53" s="39">
        <v>56000</v>
      </c>
      <c r="E53" s="39"/>
      <c r="F53" s="39"/>
      <c r="G53" s="39"/>
      <c r="H53" s="60">
        <f t="shared" si="2"/>
        <v>56000</v>
      </c>
    </row>
    <row r="54" spans="1:8" ht="12.75" x14ac:dyDescent="0.25">
      <c r="A54" s="36"/>
      <c r="B54" s="66"/>
      <c r="C54" s="71" t="s">
        <v>61</v>
      </c>
      <c r="D54" s="39">
        <v>190000</v>
      </c>
      <c r="E54" s="39"/>
      <c r="F54" s="39"/>
      <c r="G54" s="39"/>
      <c r="H54" s="60">
        <f t="shared" si="2"/>
        <v>190000</v>
      </c>
    </row>
    <row r="55" spans="1:8" ht="12.75" x14ac:dyDescent="0.25">
      <c r="A55" s="36"/>
      <c r="B55" s="66"/>
      <c r="C55" s="71" t="s">
        <v>62</v>
      </c>
      <c r="D55" s="39">
        <v>14000</v>
      </c>
      <c r="E55" s="39"/>
      <c r="F55" s="39"/>
      <c r="G55" s="39"/>
      <c r="H55" s="60">
        <f t="shared" si="2"/>
        <v>14000</v>
      </c>
    </row>
    <row r="56" spans="1:8" ht="12.75" x14ac:dyDescent="0.25">
      <c r="A56" s="36"/>
      <c r="B56" s="66"/>
      <c r="C56" s="70" t="s">
        <v>44</v>
      </c>
      <c r="D56" s="39">
        <v>30000</v>
      </c>
      <c r="E56" s="39"/>
      <c r="F56" s="39"/>
      <c r="G56" s="39"/>
      <c r="H56" s="60">
        <f t="shared" si="2"/>
        <v>30000</v>
      </c>
    </row>
    <row r="57" spans="1:8" ht="12.75" x14ac:dyDescent="0.25">
      <c r="A57" s="36"/>
      <c r="B57" s="66"/>
      <c r="C57" s="71" t="s">
        <v>56</v>
      </c>
      <c r="D57" s="39">
        <v>24000</v>
      </c>
      <c r="E57" s="39"/>
      <c r="F57" s="39"/>
      <c r="G57" s="39"/>
      <c r="H57" s="60">
        <f t="shared" si="2"/>
        <v>24000</v>
      </c>
    </row>
    <row r="58" spans="1:8" ht="63.75" x14ac:dyDescent="0.25">
      <c r="A58" s="36"/>
      <c r="B58" s="57">
        <v>1.6</v>
      </c>
      <c r="C58" s="58" t="s">
        <v>63</v>
      </c>
      <c r="D58" s="59">
        <f>SUM(D59:D64)</f>
        <v>772400</v>
      </c>
      <c r="E58" s="65">
        <v>1112900</v>
      </c>
      <c r="F58" s="69"/>
      <c r="G58" s="60">
        <f>E58+F58</f>
        <v>1112900</v>
      </c>
      <c r="H58" s="60">
        <f t="shared" si="2"/>
        <v>-340500</v>
      </c>
    </row>
    <row r="59" spans="1:8" ht="12.75" x14ac:dyDescent="0.25">
      <c r="A59" s="36"/>
      <c r="B59" s="36"/>
      <c r="C59" s="62" t="s">
        <v>64</v>
      </c>
      <c r="D59" s="39">
        <v>52800</v>
      </c>
      <c r="E59" s="39"/>
      <c r="F59" s="39"/>
      <c r="G59" s="39"/>
      <c r="H59" s="60">
        <f t="shared" si="2"/>
        <v>52800</v>
      </c>
    </row>
    <row r="60" spans="1:8" ht="12.75" x14ac:dyDescent="0.25">
      <c r="A60" s="36"/>
      <c r="B60" s="36"/>
      <c r="C60" s="62" t="s">
        <v>65</v>
      </c>
      <c r="D60" s="39">
        <v>61600</v>
      </c>
      <c r="E60" s="39"/>
      <c r="F60" s="39"/>
      <c r="G60" s="39"/>
      <c r="H60" s="60">
        <f t="shared" si="2"/>
        <v>61600</v>
      </c>
    </row>
    <row r="61" spans="1:8" ht="12.75" x14ac:dyDescent="0.25">
      <c r="A61" s="36"/>
      <c r="B61" s="36"/>
      <c r="C61" s="62" t="s">
        <v>66</v>
      </c>
      <c r="D61" s="39">
        <v>250000</v>
      </c>
      <c r="E61" s="39"/>
      <c r="F61" s="39"/>
      <c r="G61" s="39"/>
      <c r="H61" s="60">
        <f t="shared" si="2"/>
        <v>250000</v>
      </c>
    </row>
    <row r="62" spans="1:8" ht="12.75" x14ac:dyDescent="0.25">
      <c r="A62" s="36"/>
      <c r="B62" s="36"/>
      <c r="C62" s="62" t="s">
        <v>56</v>
      </c>
      <c r="D62" s="39">
        <v>48000</v>
      </c>
      <c r="E62" s="39"/>
      <c r="F62" s="39"/>
      <c r="G62" s="39"/>
      <c r="H62" s="60">
        <f t="shared" si="2"/>
        <v>48000</v>
      </c>
    </row>
    <row r="63" spans="1:8" ht="12.75" x14ac:dyDescent="0.25">
      <c r="A63" s="36"/>
      <c r="B63" s="36"/>
      <c r="C63" s="36" t="s">
        <v>67</v>
      </c>
      <c r="D63" s="39"/>
      <c r="E63" s="39"/>
      <c r="F63" s="39"/>
      <c r="G63" s="39"/>
      <c r="H63" s="60">
        <f t="shared" si="2"/>
        <v>0</v>
      </c>
    </row>
    <row r="64" spans="1:8" ht="38.25" x14ac:dyDescent="0.25">
      <c r="A64" s="36"/>
      <c r="B64" s="36"/>
      <c r="C64" s="70" t="s">
        <v>68</v>
      </c>
      <c r="D64" s="39">
        <v>360000</v>
      </c>
      <c r="E64" s="39"/>
      <c r="F64" s="39"/>
      <c r="G64" s="39"/>
      <c r="H64" s="60">
        <f t="shared" si="2"/>
        <v>360000</v>
      </c>
    </row>
    <row r="65" spans="1:8" ht="63.75" x14ac:dyDescent="0.25">
      <c r="A65" s="36"/>
      <c r="B65" s="66">
        <v>1.7</v>
      </c>
      <c r="C65" s="72" t="s">
        <v>69</v>
      </c>
      <c r="D65" s="59">
        <f>SUM(D66:D77)</f>
        <v>1756000</v>
      </c>
      <c r="E65" s="73">
        <v>1724250</v>
      </c>
      <c r="F65" s="74"/>
      <c r="G65" s="60">
        <f t="shared" ref="G65:G107" si="3">E65+F65</f>
        <v>1724250</v>
      </c>
      <c r="H65" s="60">
        <f t="shared" si="2"/>
        <v>31750</v>
      </c>
    </row>
    <row r="66" spans="1:8" ht="25.5" x14ac:dyDescent="0.25">
      <c r="A66" s="36"/>
      <c r="B66" s="75"/>
      <c r="C66" s="76" t="s">
        <v>70</v>
      </c>
      <c r="D66" s="77">
        <v>86900</v>
      </c>
      <c r="E66" s="39"/>
      <c r="F66" s="39">
        <v>0</v>
      </c>
      <c r="G66" s="39">
        <f t="shared" si="3"/>
        <v>0</v>
      </c>
      <c r="H66" s="39">
        <f t="shared" si="2"/>
        <v>86900</v>
      </c>
    </row>
    <row r="67" spans="1:8" ht="12.75" x14ac:dyDescent="0.25">
      <c r="A67" s="36"/>
      <c r="B67" s="75"/>
      <c r="C67" s="76" t="s">
        <v>71</v>
      </c>
      <c r="D67" s="77">
        <v>126000</v>
      </c>
      <c r="E67" s="39"/>
      <c r="F67" s="39">
        <v>0</v>
      </c>
      <c r="G67" s="39">
        <f t="shared" si="3"/>
        <v>0</v>
      </c>
      <c r="H67" s="39">
        <f t="shared" si="2"/>
        <v>126000</v>
      </c>
    </row>
    <row r="68" spans="1:8" ht="12.75" x14ac:dyDescent="0.25">
      <c r="A68" s="36"/>
      <c r="B68" s="75"/>
      <c r="C68" s="76" t="s">
        <v>72</v>
      </c>
      <c r="D68" s="77">
        <v>53000</v>
      </c>
      <c r="E68" s="39"/>
      <c r="F68" s="39">
        <v>0</v>
      </c>
      <c r="G68" s="39">
        <f t="shared" si="3"/>
        <v>0</v>
      </c>
      <c r="H68" s="39">
        <f t="shared" si="2"/>
        <v>53000</v>
      </c>
    </row>
    <row r="69" spans="1:8" ht="12.75" x14ac:dyDescent="0.25">
      <c r="A69" s="36"/>
      <c r="B69" s="75"/>
      <c r="C69" s="76" t="s">
        <v>73</v>
      </c>
      <c r="D69" s="77">
        <v>100000</v>
      </c>
      <c r="E69" s="39"/>
      <c r="F69" s="39">
        <v>0</v>
      </c>
      <c r="G69" s="39">
        <f t="shared" si="3"/>
        <v>0</v>
      </c>
      <c r="H69" s="39">
        <f t="shared" si="2"/>
        <v>100000</v>
      </c>
    </row>
    <row r="70" spans="1:8" ht="12.75" x14ac:dyDescent="0.25">
      <c r="A70" s="36"/>
      <c r="B70" s="75"/>
      <c r="C70" s="76" t="s">
        <v>74</v>
      </c>
      <c r="D70" s="77">
        <v>170000</v>
      </c>
      <c r="E70" s="39"/>
      <c r="F70" s="39">
        <v>0</v>
      </c>
      <c r="G70" s="39">
        <f t="shared" si="3"/>
        <v>0</v>
      </c>
      <c r="H70" s="39">
        <f t="shared" si="2"/>
        <v>170000</v>
      </c>
    </row>
    <row r="71" spans="1:8" ht="12.75" x14ac:dyDescent="0.25">
      <c r="A71" s="36"/>
      <c r="B71" s="75"/>
      <c r="C71" s="78" t="s">
        <v>75</v>
      </c>
      <c r="D71" s="77">
        <v>255000</v>
      </c>
      <c r="E71" s="39"/>
      <c r="F71" s="39">
        <v>0</v>
      </c>
      <c r="G71" s="39">
        <f t="shared" si="3"/>
        <v>0</v>
      </c>
      <c r="H71" s="39">
        <f t="shared" si="2"/>
        <v>255000</v>
      </c>
    </row>
    <row r="72" spans="1:8" ht="12.75" x14ac:dyDescent="0.25">
      <c r="A72" s="36"/>
      <c r="B72" s="75"/>
      <c r="C72" s="78" t="s">
        <v>76</v>
      </c>
      <c r="D72" s="77">
        <v>222500</v>
      </c>
      <c r="E72" s="39"/>
      <c r="F72" s="39">
        <v>0</v>
      </c>
      <c r="G72" s="39">
        <f t="shared" si="3"/>
        <v>0</v>
      </c>
      <c r="H72" s="39">
        <f t="shared" si="2"/>
        <v>222500</v>
      </c>
    </row>
    <row r="73" spans="1:8" ht="12.75" x14ac:dyDescent="0.25">
      <c r="A73" s="36"/>
      <c r="B73" s="75"/>
      <c r="C73" s="78" t="s">
        <v>77</v>
      </c>
      <c r="D73" s="77">
        <v>352600</v>
      </c>
      <c r="E73" s="39"/>
      <c r="F73" s="39">
        <v>0</v>
      </c>
      <c r="G73" s="39">
        <f t="shared" si="3"/>
        <v>0</v>
      </c>
      <c r="H73" s="39">
        <f t="shared" si="2"/>
        <v>352600</v>
      </c>
    </row>
    <row r="74" spans="1:8" ht="12.75" x14ac:dyDescent="0.25">
      <c r="A74" s="36"/>
      <c r="B74" s="75"/>
      <c r="C74" s="78" t="s">
        <v>78</v>
      </c>
      <c r="D74" s="77">
        <v>60000</v>
      </c>
      <c r="E74" s="39"/>
      <c r="F74" s="39">
        <v>0</v>
      </c>
      <c r="G74" s="39">
        <f t="shared" si="3"/>
        <v>0</v>
      </c>
      <c r="H74" s="39">
        <f t="shared" si="2"/>
        <v>60000</v>
      </c>
    </row>
    <row r="75" spans="1:8" ht="12.75" x14ac:dyDescent="0.25">
      <c r="A75" s="36"/>
      <c r="B75" s="75"/>
      <c r="C75" s="78" t="s">
        <v>79</v>
      </c>
      <c r="D75" s="77">
        <v>80000</v>
      </c>
      <c r="E75" s="39"/>
      <c r="F75" s="39">
        <v>0</v>
      </c>
      <c r="G75" s="39">
        <f t="shared" si="3"/>
        <v>0</v>
      </c>
      <c r="H75" s="39">
        <f t="shared" si="2"/>
        <v>80000</v>
      </c>
    </row>
    <row r="76" spans="1:8" ht="12.75" x14ac:dyDescent="0.25">
      <c r="A76" s="36"/>
      <c r="B76" s="75"/>
      <c r="C76" s="78" t="s">
        <v>80</v>
      </c>
      <c r="D76" s="77">
        <v>250000</v>
      </c>
      <c r="E76" s="39"/>
      <c r="F76" s="39">
        <v>0</v>
      </c>
      <c r="G76" s="39">
        <f t="shared" si="3"/>
        <v>0</v>
      </c>
      <c r="H76" s="39">
        <f t="shared" si="2"/>
        <v>250000</v>
      </c>
    </row>
    <row r="77" spans="1:8" ht="12.75" x14ac:dyDescent="0.25">
      <c r="A77" s="36"/>
      <c r="B77" s="75"/>
      <c r="C77" s="79" t="s">
        <v>81</v>
      </c>
      <c r="D77" s="80"/>
      <c r="E77" s="39"/>
      <c r="F77" s="39">
        <v>0</v>
      </c>
      <c r="G77" s="39">
        <f t="shared" si="3"/>
        <v>0</v>
      </c>
      <c r="H77" s="39">
        <f t="shared" si="2"/>
        <v>0</v>
      </c>
    </row>
    <row r="78" spans="1:8" ht="34.5" customHeight="1" x14ac:dyDescent="0.25">
      <c r="A78" s="36"/>
      <c r="B78" s="81"/>
      <c r="C78" s="278" t="s">
        <v>82</v>
      </c>
      <c r="D78" s="279"/>
      <c r="E78" s="279"/>
      <c r="F78" s="279"/>
      <c r="G78" s="279"/>
      <c r="H78" s="280"/>
    </row>
    <row r="79" spans="1:8" ht="89.25" x14ac:dyDescent="0.25">
      <c r="A79" s="36"/>
      <c r="B79" s="57">
        <v>2.1</v>
      </c>
      <c r="C79" s="64" t="s">
        <v>83</v>
      </c>
      <c r="D79" s="59">
        <f>SUM(D80:D86)</f>
        <v>365500</v>
      </c>
      <c r="E79" s="60">
        <v>311600</v>
      </c>
      <c r="G79" s="60">
        <f t="shared" si="3"/>
        <v>311600</v>
      </c>
      <c r="H79" s="60">
        <f t="shared" si="2"/>
        <v>53900</v>
      </c>
    </row>
    <row r="80" spans="1:8" ht="12.75" x14ac:dyDescent="0.25">
      <c r="A80" s="36"/>
      <c r="B80" s="75"/>
      <c r="C80" s="36" t="s">
        <v>84</v>
      </c>
      <c r="D80" s="77">
        <v>65000</v>
      </c>
      <c r="E80" s="39"/>
      <c r="F80" s="39">
        <v>0</v>
      </c>
      <c r="G80" s="39">
        <f t="shared" si="3"/>
        <v>0</v>
      </c>
      <c r="H80" s="39">
        <f t="shared" si="2"/>
        <v>65000</v>
      </c>
    </row>
    <row r="81" spans="1:8" ht="12.75" x14ac:dyDescent="0.25">
      <c r="A81" s="36"/>
      <c r="B81" s="75"/>
      <c r="C81" s="36" t="s">
        <v>85</v>
      </c>
      <c r="D81" s="77">
        <v>45500</v>
      </c>
      <c r="E81" s="39"/>
      <c r="F81" s="39">
        <v>0</v>
      </c>
      <c r="G81" s="39">
        <f t="shared" si="3"/>
        <v>0</v>
      </c>
      <c r="H81" s="39">
        <f t="shared" si="2"/>
        <v>45500</v>
      </c>
    </row>
    <row r="82" spans="1:8" ht="12.75" x14ac:dyDescent="0.25">
      <c r="A82" s="36"/>
      <c r="B82" s="75"/>
      <c r="C82" s="36" t="s">
        <v>86</v>
      </c>
      <c r="D82" s="77">
        <v>70000</v>
      </c>
      <c r="E82" s="39"/>
      <c r="F82" s="39">
        <v>0</v>
      </c>
      <c r="G82" s="39">
        <f t="shared" si="3"/>
        <v>0</v>
      </c>
      <c r="H82" s="39">
        <f t="shared" si="2"/>
        <v>70000</v>
      </c>
    </row>
    <row r="83" spans="1:8" ht="12.75" x14ac:dyDescent="0.25">
      <c r="A83" s="36"/>
      <c r="B83" s="75"/>
      <c r="C83" s="36" t="s">
        <v>56</v>
      </c>
      <c r="D83" s="77">
        <v>60000</v>
      </c>
      <c r="E83" s="39"/>
      <c r="F83" s="39">
        <v>0</v>
      </c>
      <c r="G83" s="39">
        <f t="shared" si="3"/>
        <v>0</v>
      </c>
      <c r="H83" s="39">
        <f t="shared" si="2"/>
        <v>60000</v>
      </c>
    </row>
    <row r="84" spans="1:8" ht="12.75" x14ac:dyDescent="0.25">
      <c r="A84" s="36"/>
      <c r="B84" s="75"/>
      <c r="C84" s="36" t="s">
        <v>87</v>
      </c>
      <c r="D84" s="77">
        <v>80000</v>
      </c>
      <c r="E84" s="39"/>
      <c r="F84" s="39">
        <v>0</v>
      </c>
      <c r="G84" s="39">
        <f t="shared" si="3"/>
        <v>0</v>
      </c>
      <c r="H84" s="39">
        <f t="shared" si="2"/>
        <v>80000</v>
      </c>
    </row>
    <row r="85" spans="1:8" ht="12.75" x14ac:dyDescent="0.25">
      <c r="A85" s="36"/>
      <c r="B85" s="75"/>
      <c r="C85" s="82" t="s">
        <v>88</v>
      </c>
      <c r="D85" s="77">
        <v>45000</v>
      </c>
      <c r="E85" s="39"/>
      <c r="F85" s="39">
        <v>0</v>
      </c>
      <c r="G85" s="39">
        <f t="shared" si="3"/>
        <v>0</v>
      </c>
      <c r="H85" s="39">
        <f t="shared" si="2"/>
        <v>45000</v>
      </c>
    </row>
    <row r="86" spans="1:8" ht="12.75" x14ac:dyDescent="0.25">
      <c r="A86" s="36"/>
      <c r="B86" s="75"/>
      <c r="C86" s="36" t="s">
        <v>89</v>
      </c>
      <c r="D86" s="39"/>
      <c r="E86" s="39"/>
      <c r="F86" s="39">
        <v>0</v>
      </c>
      <c r="G86" s="39">
        <f t="shared" si="3"/>
        <v>0</v>
      </c>
      <c r="H86" s="39">
        <f t="shared" ref="H86:H153" si="4">D86-G86</f>
        <v>0</v>
      </c>
    </row>
    <row r="87" spans="1:8" ht="51" x14ac:dyDescent="0.25">
      <c r="A87" s="36"/>
      <c r="B87" s="57">
        <v>2.2000000000000002</v>
      </c>
      <c r="C87" s="68" t="s">
        <v>90</v>
      </c>
      <c r="D87" s="59">
        <f>SUM(D88:D94)</f>
        <v>660200</v>
      </c>
      <c r="E87" s="65">
        <v>576400</v>
      </c>
      <c r="G87" s="60">
        <f t="shared" si="3"/>
        <v>576400</v>
      </c>
      <c r="H87" s="60">
        <f t="shared" si="4"/>
        <v>83800</v>
      </c>
    </row>
    <row r="88" spans="1:8" ht="12.75" x14ac:dyDescent="0.25">
      <c r="A88" s="36"/>
      <c r="B88" s="75"/>
      <c r="C88" s="36" t="s">
        <v>91</v>
      </c>
      <c r="D88" s="77">
        <v>105000</v>
      </c>
      <c r="E88" s="39"/>
      <c r="F88" s="39">
        <v>0</v>
      </c>
      <c r="G88" s="39">
        <f t="shared" si="3"/>
        <v>0</v>
      </c>
      <c r="H88" s="39">
        <f t="shared" si="4"/>
        <v>105000</v>
      </c>
    </row>
    <row r="89" spans="1:8" ht="12.75" x14ac:dyDescent="0.25">
      <c r="A89" s="36"/>
      <c r="B89" s="75"/>
      <c r="C89" s="36" t="s">
        <v>56</v>
      </c>
      <c r="D89" s="77">
        <v>60000</v>
      </c>
      <c r="E89" s="39"/>
      <c r="F89" s="39">
        <v>0</v>
      </c>
      <c r="G89" s="39">
        <f t="shared" si="3"/>
        <v>0</v>
      </c>
      <c r="H89" s="39">
        <f t="shared" si="4"/>
        <v>60000</v>
      </c>
    </row>
    <row r="90" spans="1:8" ht="12.75" x14ac:dyDescent="0.25">
      <c r="A90" s="36"/>
      <c r="B90" s="75"/>
      <c r="C90" s="36" t="s">
        <v>92</v>
      </c>
      <c r="D90" s="77">
        <v>75000</v>
      </c>
      <c r="E90" s="39"/>
      <c r="F90" s="39">
        <v>0</v>
      </c>
      <c r="G90" s="39">
        <f t="shared" si="3"/>
        <v>0</v>
      </c>
      <c r="H90" s="39">
        <f t="shared" si="4"/>
        <v>75000</v>
      </c>
    </row>
    <row r="91" spans="1:8" ht="12.75" x14ac:dyDescent="0.25">
      <c r="A91" s="36"/>
      <c r="B91" s="75"/>
      <c r="C91" s="36" t="s">
        <v>93</v>
      </c>
      <c r="D91" s="77">
        <v>97200</v>
      </c>
      <c r="E91" s="39"/>
      <c r="F91" s="39">
        <v>0</v>
      </c>
      <c r="G91" s="39">
        <f t="shared" si="3"/>
        <v>0</v>
      </c>
      <c r="H91" s="39">
        <f t="shared" si="4"/>
        <v>97200</v>
      </c>
    </row>
    <row r="92" spans="1:8" ht="12.75" x14ac:dyDescent="0.25">
      <c r="A92" s="36"/>
      <c r="B92" s="75"/>
      <c r="C92" s="36" t="s">
        <v>94</v>
      </c>
      <c r="D92" s="77">
        <v>300000</v>
      </c>
      <c r="E92" s="39"/>
      <c r="F92" s="39">
        <v>0</v>
      </c>
      <c r="G92" s="39">
        <f t="shared" si="3"/>
        <v>0</v>
      </c>
      <c r="H92" s="39">
        <f t="shared" si="4"/>
        <v>300000</v>
      </c>
    </row>
    <row r="93" spans="1:8" ht="12.75" x14ac:dyDescent="0.25">
      <c r="A93" s="36"/>
      <c r="B93" s="75"/>
      <c r="C93" s="36" t="s">
        <v>95</v>
      </c>
      <c r="D93" s="77">
        <v>23000</v>
      </c>
      <c r="E93" s="39"/>
      <c r="F93" s="39">
        <v>0</v>
      </c>
      <c r="G93" s="39">
        <f t="shared" si="3"/>
        <v>0</v>
      </c>
      <c r="H93" s="39">
        <f t="shared" si="4"/>
        <v>23000</v>
      </c>
    </row>
    <row r="94" spans="1:8" ht="12.75" x14ac:dyDescent="0.25">
      <c r="A94" s="36"/>
      <c r="B94" s="75"/>
      <c r="C94" s="36"/>
      <c r="D94" s="39"/>
      <c r="E94" s="39"/>
      <c r="F94" s="39">
        <v>0</v>
      </c>
      <c r="G94" s="39">
        <f t="shared" si="3"/>
        <v>0</v>
      </c>
      <c r="H94" s="39">
        <f t="shared" si="4"/>
        <v>0</v>
      </c>
    </row>
    <row r="95" spans="1:8" ht="12.75" x14ac:dyDescent="0.25">
      <c r="A95" s="36"/>
      <c r="B95" s="83"/>
      <c r="C95" s="36" t="s">
        <v>96</v>
      </c>
      <c r="D95" s="39"/>
      <c r="E95" s="39"/>
      <c r="F95" s="39">
        <v>0</v>
      </c>
      <c r="G95" s="39">
        <f t="shared" si="3"/>
        <v>0</v>
      </c>
      <c r="H95" s="39">
        <f t="shared" si="4"/>
        <v>0</v>
      </c>
    </row>
    <row r="96" spans="1:8" ht="51" x14ac:dyDescent="0.25">
      <c r="A96" s="36"/>
      <c r="B96" s="57">
        <v>2.2999999999999998</v>
      </c>
      <c r="C96" s="64" t="s">
        <v>97</v>
      </c>
      <c r="D96" s="59">
        <f>SUM(D97:D106)</f>
        <v>420000</v>
      </c>
      <c r="E96" s="84">
        <v>312500</v>
      </c>
      <c r="G96" s="60">
        <f t="shared" si="3"/>
        <v>312500</v>
      </c>
      <c r="H96" s="60">
        <f t="shared" si="4"/>
        <v>107500</v>
      </c>
    </row>
    <row r="97" spans="1:8" ht="12.75" x14ac:dyDescent="0.25">
      <c r="A97" s="36"/>
      <c r="B97" s="75"/>
      <c r="C97" s="36" t="s">
        <v>98</v>
      </c>
      <c r="D97" s="77">
        <v>50000</v>
      </c>
      <c r="E97" s="39"/>
      <c r="F97" s="39">
        <v>0</v>
      </c>
      <c r="G97" s="39">
        <f t="shared" si="3"/>
        <v>0</v>
      </c>
      <c r="H97" s="39">
        <f t="shared" si="4"/>
        <v>50000</v>
      </c>
    </row>
    <row r="98" spans="1:8" ht="12.75" x14ac:dyDescent="0.25">
      <c r="A98" s="36"/>
      <c r="B98" s="75"/>
      <c r="C98" s="36" t="s">
        <v>99</v>
      </c>
      <c r="D98" s="77">
        <v>120000</v>
      </c>
      <c r="E98" s="39"/>
      <c r="F98" s="39">
        <v>0</v>
      </c>
      <c r="G98" s="39">
        <f t="shared" si="3"/>
        <v>0</v>
      </c>
      <c r="H98" s="39">
        <f t="shared" si="4"/>
        <v>120000</v>
      </c>
    </row>
    <row r="99" spans="1:8" ht="12.75" x14ac:dyDescent="0.25">
      <c r="A99" s="36"/>
      <c r="B99" s="75"/>
      <c r="C99" s="36" t="s">
        <v>56</v>
      </c>
      <c r="D99" s="77">
        <v>60000</v>
      </c>
      <c r="E99" s="39"/>
      <c r="F99" s="39">
        <v>0</v>
      </c>
      <c r="G99" s="39">
        <f t="shared" si="3"/>
        <v>0</v>
      </c>
      <c r="H99" s="39">
        <f t="shared" si="4"/>
        <v>60000</v>
      </c>
    </row>
    <row r="100" spans="1:8" ht="12.75" x14ac:dyDescent="0.25">
      <c r="A100" s="36"/>
      <c r="B100" s="75"/>
      <c r="C100" s="36" t="s">
        <v>100</v>
      </c>
      <c r="D100" s="77">
        <v>25000</v>
      </c>
      <c r="E100" s="39"/>
      <c r="F100" s="39">
        <v>0</v>
      </c>
      <c r="G100" s="39">
        <f t="shared" si="3"/>
        <v>0</v>
      </c>
      <c r="H100" s="39">
        <f t="shared" si="4"/>
        <v>25000</v>
      </c>
    </row>
    <row r="101" spans="1:8" ht="12.75" x14ac:dyDescent="0.25">
      <c r="A101" s="36"/>
      <c r="B101" s="75"/>
      <c r="C101" s="36" t="s">
        <v>101</v>
      </c>
      <c r="D101" s="77">
        <v>37500</v>
      </c>
      <c r="E101" s="39"/>
      <c r="F101" s="39">
        <v>0</v>
      </c>
      <c r="G101" s="39">
        <f t="shared" si="3"/>
        <v>0</v>
      </c>
      <c r="H101" s="39">
        <f t="shared" si="4"/>
        <v>37500</v>
      </c>
    </row>
    <row r="102" spans="1:8" ht="12.75" x14ac:dyDescent="0.25">
      <c r="A102" s="36"/>
      <c r="B102" s="75"/>
      <c r="C102" s="36" t="s">
        <v>102</v>
      </c>
      <c r="D102" s="77">
        <v>52500</v>
      </c>
      <c r="E102" s="39"/>
      <c r="F102" s="39">
        <v>0</v>
      </c>
      <c r="G102" s="39">
        <f t="shared" si="3"/>
        <v>0</v>
      </c>
      <c r="H102" s="39">
        <f t="shared" si="4"/>
        <v>52500</v>
      </c>
    </row>
    <row r="103" spans="1:8" ht="12.75" x14ac:dyDescent="0.25">
      <c r="A103" s="36"/>
      <c r="B103" s="75"/>
      <c r="C103" s="36" t="s">
        <v>103</v>
      </c>
      <c r="D103" s="77">
        <v>25000</v>
      </c>
      <c r="E103" s="39"/>
      <c r="F103" s="39">
        <v>0</v>
      </c>
      <c r="G103" s="39">
        <f t="shared" si="3"/>
        <v>0</v>
      </c>
      <c r="H103" s="39">
        <f t="shared" si="4"/>
        <v>25000</v>
      </c>
    </row>
    <row r="104" spans="1:8" ht="12.75" x14ac:dyDescent="0.25">
      <c r="A104" s="36"/>
      <c r="B104" s="75"/>
      <c r="C104" s="82" t="s">
        <v>104</v>
      </c>
      <c r="D104" s="77">
        <v>40000</v>
      </c>
      <c r="E104" s="39"/>
      <c r="F104" s="39"/>
      <c r="G104" s="39"/>
      <c r="H104" s="39">
        <f t="shared" si="4"/>
        <v>40000</v>
      </c>
    </row>
    <row r="105" spans="1:8" ht="12.75" x14ac:dyDescent="0.25">
      <c r="A105" s="36"/>
      <c r="B105" s="75"/>
      <c r="C105" s="82" t="s">
        <v>105</v>
      </c>
      <c r="D105" s="77">
        <v>10000</v>
      </c>
      <c r="E105" s="39"/>
      <c r="F105" s="39"/>
      <c r="G105" s="39"/>
      <c r="H105" s="39">
        <f t="shared" si="4"/>
        <v>10000</v>
      </c>
    </row>
    <row r="106" spans="1:8" ht="12.75" x14ac:dyDescent="0.25">
      <c r="A106" s="36"/>
      <c r="B106" s="75"/>
      <c r="C106" s="36" t="s">
        <v>106</v>
      </c>
      <c r="D106" s="39"/>
      <c r="E106" s="39"/>
      <c r="F106" s="39">
        <v>0</v>
      </c>
      <c r="G106" s="39">
        <f t="shared" si="3"/>
        <v>0</v>
      </c>
      <c r="H106" s="39">
        <f t="shared" si="4"/>
        <v>0</v>
      </c>
    </row>
    <row r="107" spans="1:8" ht="63.75" x14ac:dyDescent="0.25">
      <c r="A107" s="36"/>
      <c r="B107" s="57">
        <v>2.4</v>
      </c>
      <c r="C107" s="64" t="s">
        <v>107</v>
      </c>
      <c r="D107" s="59">
        <f>SUM(D108:D109)</f>
        <v>675000</v>
      </c>
      <c r="E107" s="85">
        <v>635000</v>
      </c>
      <c r="F107" s="85"/>
      <c r="G107" s="60">
        <f t="shared" si="3"/>
        <v>635000</v>
      </c>
      <c r="H107" s="60">
        <f t="shared" si="4"/>
        <v>40000</v>
      </c>
    </row>
    <row r="108" spans="1:8" ht="12.75" x14ac:dyDescent="0.25">
      <c r="A108" s="36"/>
      <c r="B108" s="75"/>
      <c r="C108" s="36" t="s">
        <v>108</v>
      </c>
      <c r="D108" s="77">
        <v>390000</v>
      </c>
      <c r="E108" s="86"/>
      <c r="F108" s="86"/>
      <c r="G108" s="39"/>
      <c r="H108" s="39">
        <f t="shared" si="4"/>
        <v>390000</v>
      </c>
    </row>
    <row r="109" spans="1:8" ht="12.75" x14ac:dyDescent="0.25">
      <c r="A109" s="36"/>
      <c r="B109" s="75"/>
      <c r="C109" s="36" t="s">
        <v>109</v>
      </c>
      <c r="D109" s="77">
        <v>285000</v>
      </c>
      <c r="E109" s="39"/>
      <c r="F109" s="39">
        <v>0</v>
      </c>
      <c r="G109" s="39">
        <f t="shared" ref="G109:G137" si="5">E109+F109</f>
        <v>0</v>
      </c>
      <c r="H109" s="39">
        <f t="shared" si="4"/>
        <v>285000</v>
      </c>
    </row>
    <row r="110" spans="1:8" ht="12.75" x14ac:dyDescent="0.25">
      <c r="A110" s="36"/>
      <c r="B110" s="75"/>
      <c r="C110" s="82"/>
      <c r="D110" s="39"/>
      <c r="E110" s="39"/>
      <c r="F110" s="39"/>
      <c r="G110" s="39"/>
      <c r="H110" s="39"/>
    </row>
    <row r="111" spans="1:8" ht="12.75" x14ac:dyDescent="0.25">
      <c r="A111" s="36"/>
      <c r="B111" s="75"/>
      <c r="C111" s="36" t="s">
        <v>110</v>
      </c>
      <c r="D111" s="39">
        <v>0</v>
      </c>
      <c r="E111" s="39"/>
      <c r="F111" s="39">
        <v>0</v>
      </c>
      <c r="G111" s="39">
        <f t="shared" si="5"/>
        <v>0</v>
      </c>
      <c r="H111" s="39">
        <f t="shared" si="4"/>
        <v>0</v>
      </c>
    </row>
    <row r="112" spans="1:8" ht="51" x14ac:dyDescent="0.25">
      <c r="A112" s="36"/>
      <c r="B112" s="57">
        <v>2.5</v>
      </c>
      <c r="C112" s="64" t="s">
        <v>111</v>
      </c>
      <c r="D112" s="59">
        <f>SUM(D113:D119)</f>
        <v>475000</v>
      </c>
      <c r="E112" s="60">
        <v>527050</v>
      </c>
      <c r="G112" s="60">
        <f t="shared" si="5"/>
        <v>527050</v>
      </c>
      <c r="H112" s="60">
        <f t="shared" si="4"/>
        <v>-52050</v>
      </c>
    </row>
    <row r="113" spans="1:8" ht="12.75" x14ac:dyDescent="0.25">
      <c r="A113" s="36"/>
      <c r="B113" s="75"/>
      <c r="C113" s="36" t="s">
        <v>72</v>
      </c>
      <c r="D113" s="77">
        <v>11500</v>
      </c>
      <c r="E113" s="39"/>
      <c r="F113" s="39">
        <v>0</v>
      </c>
      <c r="G113" s="39">
        <f t="shared" si="5"/>
        <v>0</v>
      </c>
      <c r="H113" s="39">
        <f t="shared" si="4"/>
        <v>11500</v>
      </c>
    </row>
    <row r="114" spans="1:8" ht="12.75" x14ac:dyDescent="0.25">
      <c r="A114" s="36"/>
      <c r="B114" s="75"/>
      <c r="C114" s="36" t="s">
        <v>112</v>
      </c>
      <c r="D114" s="77">
        <v>70000</v>
      </c>
      <c r="E114" s="39"/>
      <c r="F114" s="39">
        <v>0</v>
      </c>
      <c r="G114" s="39">
        <f t="shared" si="5"/>
        <v>0</v>
      </c>
      <c r="H114" s="39">
        <f t="shared" si="4"/>
        <v>70000</v>
      </c>
    </row>
    <row r="115" spans="1:8" ht="12.75" x14ac:dyDescent="0.25">
      <c r="A115" s="36"/>
      <c r="B115" s="75"/>
      <c r="C115" s="36" t="s">
        <v>113</v>
      </c>
      <c r="D115" s="77">
        <v>91000</v>
      </c>
      <c r="E115" s="39"/>
      <c r="F115" s="39">
        <v>0</v>
      </c>
      <c r="G115" s="39">
        <f t="shared" si="5"/>
        <v>0</v>
      </c>
      <c r="H115" s="39">
        <f t="shared" si="4"/>
        <v>91000</v>
      </c>
    </row>
    <row r="116" spans="1:8" ht="12.75" x14ac:dyDescent="0.25">
      <c r="A116" s="36"/>
      <c r="B116" s="75"/>
      <c r="C116" s="36" t="s">
        <v>114</v>
      </c>
      <c r="D116" s="77">
        <v>156500</v>
      </c>
      <c r="E116" s="39"/>
      <c r="F116" s="39">
        <v>0</v>
      </c>
      <c r="G116" s="39">
        <f t="shared" si="5"/>
        <v>0</v>
      </c>
      <c r="H116" s="39">
        <f t="shared" si="4"/>
        <v>156500</v>
      </c>
    </row>
    <row r="117" spans="1:8" ht="12.75" x14ac:dyDescent="0.25">
      <c r="A117" s="36"/>
      <c r="B117" s="75"/>
      <c r="C117" s="36" t="s">
        <v>44</v>
      </c>
      <c r="D117" s="77">
        <v>80000</v>
      </c>
      <c r="E117" s="39"/>
      <c r="F117" s="39">
        <v>0</v>
      </c>
      <c r="G117" s="39">
        <f t="shared" si="5"/>
        <v>0</v>
      </c>
      <c r="H117" s="39">
        <f t="shared" si="4"/>
        <v>80000</v>
      </c>
    </row>
    <row r="118" spans="1:8" ht="12.75" x14ac:dyDescent="0.25">
      <c r="A118" s="36"/>
      <c r="B118" s="75"/>
      <c r="C118" s="36" t="s">
        <v>115</v>
      </c>
      <c r="D118" s="77">
        <v>51000</v>
      </c>
      <c r="E118" s="39"/>
      <c r="F118" s="39">
        <v>0</v>
      </c>
      <c r="G118" s="39">
        <f t="shared" si="5"/>
        <v>0</v>
      </c>
      <c r="H118" s="39">
        <f t="shared" si="4"/>
        <v>51000</v>
      </c>
    </row>
    <row r="119" spans="1:8" ht="12.75" x14ac:dyDescent="0.25">
      <c r="A119" s="36"/>
      <c r="B119" s="75"/>
      <c r="C119" s="36" t="s">
        <v>116</v>
      </c>
      <c r="D119" s="77">
        <v>15000</v>
      </c>
      <c r="E119" s="39"/>
      <c r="F119" s="39"/>
      <c r="G119" s="39"/>
      <c r="H119" s="39"/>
    </row>
    <row r="120" spans="1:8" ht="12.75" x14ac:dyDescent="0.25">
      <c r="A120" s="36"/>
      <c r="B120" s="75"/>
      <c r="C120" s="36"/>
      <c r="D120" s="39"/>
      <c r="E120" s="39"/>
      <c r="F120" s="39"/>
      <c r="G120" s="39"/>
      <c r="H120" s="39"/>
    </row>
    <row r="121" spans="1:8" ht="12.75" x14ac:dyDescent="0.25">
      <c r="A121" s="36"/>
      <c r="B121" s="75"/>
      <c r="C121" s="36" t="s">
        <v>117</v>
      </c>
      <c r="D121" s="39"/>
      <c r="E121" s="39"/>
      <c r="F121" s="39">
        <v>0</v>
      </c>
      <c r="G121" s="39">
        <f t="shared" si="5"/>
        <v>0</v>
      </c>
      <c r="H121" s="39">
        <f t="shared" si="4"/>
        <v>0</v>
      </c>
    </row>
    <row r="122" spans="1:8" ht="51" x14ac:dyDescent="0.25">
      <c r="A122" s="36"/>
      <c r="B122" s="57">
        <v>2.6</v>
      </c>
      <c r="C122" s="64" t="s">
        <v>118</v>
      </c>
      <c r="D122" s="59">
        <f>SUM(D123:D137)</f>
        <v>1069250</v>
      </c>
      <c r="E122" s="60">
        <v>1193450</v>
      </c>
      <c r="G122" s="60">
        <f t="shared" si="5"/>
        <v>1193450</v>
      </c>
      <c r="H122" s="60">
        <f t="shared" si="4"/>
        <v>-124200</v>
      </c>
    </row>
    <row r="123" spans="1:8" ht="12.75" x14ac:dyDescent="0.25">
      <c r="A123" s="36"/>
      <c r="B123" s="36"/>
      <c r="C123" s="71" t="s">
        <v>119</v>
      </c>
      <c r="D123" s="77">
        <v>300000</v>
      </c>
      <c r="E123" s="39"/>
      <c r="F123" s="39">
        <v>0</v>
      </c>
      <c r="G123" s="39">
        <f t="shared" si="5"/>
        <v>0</v>
      </c>
      <c r="H123" s="39">
        <f t="shared" si="4"/>
        <v>300000</v>
      </c>
    </row>
    <row r="124" spans="1:8" ht="12.75" x14ac:dyDescent="0.25">
      <c r="A124" s="36"/>
      <c r="B124" s="36"/>
      <c r="C124" s="87" t="s">
        <v>87</v>
      </c>
      <c r="D124" s="77">
        <v>120000</v>
      </c>
      <c r="E124" s="39"/>
      <c r="F124" s="39">
        <v>0</v>
      </c>
      <c r="G124" s="39">
        <f t="shared" si="5"/>
        <v>0</v>
      </c>
      <c r="H124" s="39">
        <f t="shared" si="4"/>
        <v>120000</v>
      </c>
    </row>
    <row r="125" spans="1:8" ht="12.75" x14ac:dyDescent="0.25">
      <c r="A125" s="36"/>
      <c r="B125" s="36"/>
      <c r="C125" s="87" t="s">
        <v>120</v>
      </c>
      <c r="D125" s="77">
        <v>84000</v>
      </c>
      <c r="E125" s="39"/>
      <c r="F125" s="39">
        <v>0</v>
      </c>
      <c r="G125" s="39">
        <f t="shared" si="5"/>
        <v>0</v>
      </c>
      <c r="H125" s="39">
        <f t="shared" si="4"/>
        <v>84000</v>
      </c>
    </row>
    <row r="126" spans="1:8" ht="12.75" x14ac:dyDescent="0.25">
      <c r="A126" s="36"/>
      <c r="B126" s="36"/>
      <c r="C126" s="87" t="s">
        <v>121</v>
      </c>
      <c r="D126" s="77">
        <v>28250</v>
      </c>
      <c r="E126" s="39"/>
      <c r="F126" s="39">
        <v>0</v>
      </c>
      <c r="G126" s="39">
        <f t="shared" si="5"/>
        <v>0</v>
      </c>
      <c r="H126" s="39">
        <f t="shared" si="4"/>
        <v>28250</v>
      </c>
    </row>
    <row r="127" spans="1:8" ht="12.75" x14ac:dyDescent="0.25">
      <c r="A127" s="36"/>
      <c r="B127" s="36"/>
      <c r="C127" s="87" t="s">
        <v>122</v>
      </c>
      <c r="D127" s="77">
        <v>90000</v>
      </c>
      <c r="E127" s="39"/>
      <c r="F127" s="39">
        <v>0</v>
      </c>
      <c r="G127" s="39">
        <f t="shared" si="5"/>
        <v>0</v>
      </c>
      <c r="H127" s="39">
        <f t="shared" si="4"/>
        <v>90000</v>
      </c>
    </row>
    <row r="128" spans="1:8" ht="12.75" x14ac:dyDescent="0.25">
      <c r="A128" s="36"/>
      <c r="B128" s="36"/>
      <c r="C128" s="87" t="s">
        <v>123</v>
      </c>
      <c r="D128" s="77">
        <v>90000</v>
      </c>
      <c r="E128" s="39"/>
      <c r="F128" s="39">
        <v>0</v>
      </c>
      <c r="G128" s="39">
        <f t="shared" si="5"/>
        <v>0</v>
      </c>
      <c r="H128" s="39">
        <f t="shared" si="4"/>
        <v>90000</v>
      </c>
    </row>
    <row r="129" spans="1:8" ht="48" x14ac:dyDescent="0.25">
      <c r="A129" s="36"/>
      <c r="B129" s="36"/>
      <c r="C129" s="88" t="s">
        <v>124</v>
      </c>
      <c r="D129" s="77">
        <v>0</v>
      </c>
      <c r="E129" s="89"/>
      <c r="F129" s="39">
        <v>0</v>
      </c>
      <c r="G129" s="39">
        <f t="shared" si="5"/>
        <v>0</v>
      </c>
      <c r="H129" s="39">
        <f t="shared" si="4"/>
        <v>0</v>
      </c>
    </row>
    <row r="130" spans="1:8" ht="12.75" x14ac:dyDescent="0.25">
      <c r="A130" s="36"/>
      <c r="B130" s="36"/>
      <c r="C130" s="90" t="s">
        <v>72</v>
      </c>
      <c r="D130" s="77">
        <v>5000</v>
      </c>
      <c r="E130" s="43"/>
      <c r="F130" s="39">
        <v>0</v>
      </c>
      <c r="G130" s="39">
        <f t="shared" si="5"/>
        <v>0</v>
      </c>
      <c r="H130" s="39">
        <f t="shared" si="4"/>
        <v>5000</v>
      </c>
    </row>
    <row r="131" spans="1:8" ht="12.75" x14ac:dyDescent="0.25">
      <c r="A131" s="36"/>
      <c r="B131" s="36"/>
      <c r="C131" s="90" t="s">
        <v>125</v>
      </c>
      <c r="D131" s="77">
        <v>23000</v>
      </c>
      <c r="E131" s="43"/>
      <c r="F131" s="39">
        <v>0</v>
      </c>
      <c r="G131" s="39">
        <f t="shared" si="5"/>
        <v>0</v>
      </c>
      <c r="H131" s="39">
        <f t="shared" si="4"/>
        <v>23000</v>
      </c>
    </row>
    <row r="132" spans="1:8" ht="12.75" x14ac:dyDescent="0.25">
      <c r="A132" s="36"/>
      <c r="B132" s="36"/>
      <c r="C132" s="90" t="s">
        <v>126</v>
      </c>
      <c r="D132" s="77">
        <v>27300</v>
      </c>
      <c r="E132" s="43"/>
      <c r="F132" s="39">
        <v>0</v>
      </c>
      <c r="G132" s="39">
        <f t="shared" si="5"/>
        <v>0</v>
      </c>
      <c r="H132" s="39">
        <f t="shared" si="4"/>
        <v>27300</v>
      </c>
    </row>
    <row r="133" spans="1:8" ht="12.75" x14ac:dyDescent="0.25">
      <c r="A133" s="36"/>
      <c r="B133" s="36"/>
      <c r="C133" s="91" t="s">
        <v>127</v>
      </c>
      <c r="D133" s="77">
        <v>199000</v>
      </c>
      <c r="E133" s="43"/>
      <c r="F133" s="39">
        <v>0</v>
      </c>
      <c r="G133" s="39">
        <f t="shared" si="5"/>
        <v>0</v>
      </c>
      <c r="H133" s="39">
        <f t="shared" si="4"/>
        <v>199000</v>
      </c>
    </row>
    <row r="134" spans="1:8" ht="12.75" x14ac:dyDescent="0.25">
      <c r="A134" s="36"/>
      <c r="B134" s="36"/>
      <c r="C134" s="90" t="s">
        <v>128</v>
      </c>
      <c r="D134" s="77">
        <v>12500</v>
      </c>
      <c r="E134" s="43"/>
      <c r="F134" s="39">
        <v>0</v>
      </c>
      <c r="G134" s="39">
        <f t="shared" si="5"/>
        <v>0</v>
      </c>
      <c r="H134" s="39">
        <f t="shared" si="4"/>
        <v>12500</v>
      </c>
    </row>
    <row r="135" spans="1:8" ht="12.75" x14ac:dyDescent="0.25">
      <c r="A135" s="36"/>
      <c r="B135" s="36"/>
      <c r="C135" s="90" t="s">
        <v>129</v>
      </c>
      <c r="D135" s="77">
        <v>57500</v>
      </c>
      <c r="E135" s="43"/>
      <c r="F135" s="39">
        <v>0</v>
      </c>
      <c r="G135" s="39">
        <f t="shared" si="5"/>
        <v>0</v>
      </c>
      <c r="H135" s="39">
        <f t="shared" si="4"/>
        <v>57500</v>
      </c>
    </row>
    <row r="136" spans="1:8" ht="12.75" x14ac:dyDescent="0.25">
      <c r="A136" s="36"/>
      <c r="B136" s="36"/>
      <c r="C136" s="90" t="s">
        <v>130</v>
      </c>
      <c r="D136" s="77">
        <v>17700</v>
      </c>
      <c r="E136" s="43"/>
      <c r="F136" s="39">
        <v>0</v>
      </c>
      <c r="G136" s="39">
        <f t="shared" si="5"/>
        <v>0</v>
      </c>
      <c r="H136" s="39">
        <f t="shared" si="4"/>
        <v>17700</v>
      </c>
    </row>
    <row r="137" spans="1:8" ht="12.75" x14ac:dyDescent="0.25">
      <c r="A137" s="36"/>
      <c r="B137" s="36"/>
      <c r="C137" s="92" t="s">
        <v>115</v>
      </c>
      <c r="D137" s="77">
        <v>15000</v>
      </c>
      <c r="E137" s="43"/>
      <c r="F137" s="39">
        <v>0</v>
      </c>
      <c r="G137" s="39">
        <f t="shared" si="5"/>
        <v>0</v>
      </c>
      <c r="H137" s="39">
        <f t="shared" si="4"/>
        <v>15000</v>
      </c>
    </row>
    <row r="138" spans="1:8" ht="12.75" x14ac:dyDescent="0.25">
      <c r="A138" s="36"/>
      <c r="B138" s="75"/>
      <c r="C138" s="93" t="s">
        <v>131</v>
      </c>
      <c r="D138" s="55"/>
      <c r="E138" s="55"/>
      <c r="F138" s="55">
        <v>0</v>
      </c>
      <c r="G138" s="55">
        <v>0</v>
      </c>
      <c r="H138" s="55">
        <f t="shared" si="4"/>
        <v>0</v>
      </c>
    </row>
    <row r="139" spans="1:8" ht="12.75" x14ac:dyDescent="0.25">
      <c r="A139" s="36"/>
      <c r="B139" s="75"/>
      <c r="C139" s="36" t="s">
        <v>132</v>
      </c>
      <c r="D139" s="39"/>
      <c r="E139" s="39"/>
      <c r="F139" s="39">
        <v>0</v>
      </c>
      <c r="G139" s="39">
        <f t="shared" ref="G139:G153" si="6">E139+F139</f>
        <v>0</v>
      </c>
      <c r="H139" s="39">
        <f t="shared" si="4"/>
        <v>0</v>
      </c>
    </row>
    <row r="140" spans="1:8" ht="63.75" x14ac:dyDescent="0.25">
      <c r="A140" s="36"/>
      <c r="B140" s="57">
        <v>3.1</v>
      </c>
      <c r="C140" s="64" t="s">
        <v>133</v>
      </c>
      <c r="D140" s="94"/>
      <c r="E140" s="60"/>
      <c r="F140" s="60">
        <v>0</v>
      </c>
      <c r="G140" s="60">
        <f t="shared" si="6"/>
        <v>0</v>
      </c>
      <c r="H140" s="60">
        <f t="shared" si="4"/>
        <v>0</v>
      </c>
    </row>
    <row r="141" spans="1:8" ht="12.75" x14ac:dyDescent="0.25">
      <c r="A141" s="36"/>
      <c r="B141" s="75"/>
      <c r="C141" s="70" t="s">
        <v>134</v>
      </c>
      <c r="D141" s="39"/>
      <c r="E141" s="39"/>
      <c r="F141" s="39">
        <v>0</v>
      </c>
      <c r="G141" s="39">
        <f t="shared" si="6"/>
        <v>0</v>
      </c>
      <c r="H141" s="39">
        <f t="shared" si="4"/>
        <v>0</v>
      </c>
    </row>
    <row r="142" spans="1:8" ht="76.5" x14ac:dyDescent="0.25">
      <c r="A142" s="36"/>
      <c r="B142" s="57">
        <v>3.2</v>
      </c>
      <c r="C142" s="64" t="s">
        <v>135</v>
      </c>
      <c r="D142" s="59">
        <f>SUM(D143:D147)</f>
        <v>752400</v>
      </c>
      <c r="E142" s="95">
        <v>825200</v>
      </c>
      <c r="G142" s="96">
        <f t="shared" si="6"/>
        <v>825200</v>
      </c>
      <c r="H142" s="96">
        <f t="shared" si="4"/>
        <v>-72800</v>
      </c>
    </row>
    <row r="143" spans="1:8" ht="12.75" x14ac:dyDescent="0.25">
      <c r="A143" s="36"/>
      <c r="B143" s="75"/>
      <c r="C143" s="97" t="s">
        <v>136</v>
      </c>
      <c r="D143" s="39">
        <v>204000</v>
      </c>
      <c r="E143" s="39"/>
      <c r="F143" s="39">
        <v>0</v>
      </c>
      <c r="G143" s="39">
        <f t="shared" si="6"/>
        <v>0</v>
      </c>
      <c r="H143" s="39">
        <f t="shared" si="4"/>
        <v>204000</v>
      </c>
    </row>
    <row r="144" spans="1:8" ht="12.75" x14ac:dyDescent="0.25">
      <c r="A144" s="36"/>
      <c r="B144" s="75"/>
      <c r="C144" s="98" t="s">
        <v>137</v>
      </c>
      <c r="D144" s="39">
        <v>254800</v>
      </c>
      <c r="E144" s="39"/>
      <c r="F144" s="39"/>
      <c r="G144" s="39"/>
      <c r="H144" s="39"/>
    </row>
    <row r="145" spans="1:8" ht="24.75" x14ac:dyDescent="0.25">
      <c r="A145" s="36"/>
      <c r="B145" s="75"/>
      <c r="C145" s="97" t="s">
        <v>138</v>
      </c>
      <c r="D145" s="39">
        <v>140000</v>
      </c>
      <c r="E145" s="39"/>
      <c r="F145" s="39">
        <v>0</v>
      </c>
      <c r="G145" s="39">
        <f t="shared" si="6"/>
        <v>0</v>
      </c>
      <c r="H145" s="39">
        <f t="shared" si="4"/>
        <v>140000</v>
      </c>
    </row>
    <row r="146" spans="1:8" ht="12.75" x14ac:dyDescent="0.25">
      <c r="A146" s="36"/>
      <c r="B146" s="75"/>
      <c r="C146" s="97" t="s">
        <v>139</v>
      </c>
      <c r="D146" s="39">
        <v>33600</v>
      </c>
      <c r="E146" s="39"/>
      <c r="F146" s="39">
        <v>0</v>
      </c>
      <c r="G146" s="39">
        <f t="shared" si="6"/>
        <v>0</v>
      </c>
      <c r="H146" s="39">
        <f t="shared" si="4"/>
        <v>33600</v>
      </c>
    </row>
    <row r="147" spans="1:8" ht="12.75" x14ac:dyDescent="0.25">
      <c r="A147" s="36"/>
      <c r="B147" s="75"/>
      <c r="C147" s="99" t="s">
        <v>140</v>
      </c>
      <c r="D147" s="39">
        <v>120000</v>
      </c>
      <c r="E147" s="39"/>
      <c r="F147" s="39">
        <v>0</v>
      </c>
      <c r="G147" s="39">
        <f t="shared" si="6"/>
        <v>0</v>
      </c>
      <c r="H147" s="39">
        <f t="shared" si="4"/>
        <v>120000</v>
      </c>
    </row>
    <row r="148" spans="1:8" ht="12.75" x14ac:dyDescent="0.25">
      <c r="A148" s="36"/>
      <c r="B148" s="75"/>
      <c r="C148" s="70" t="s">
        <v>141</v>
      </c>
      <c r="D148" s="39"/>
      <c r="E148" s="39"/>
      <c r="F148" s="39">
        <v>0</v>
      </c>
      <c r="G148" s="39">
        <f t="shared" si="6"/>
        <v>0</v>
      </c>
      <c r="H148" s="39">
        <f t="shared" si="4"/>
        <v>0</v>
      </c>
    </row>
    <row r="149" spans="1:8" ht="33" customHeight="1" x14ac:dyDescent="0.25">
      <c r="A149" s="36"/>
      <c r="B149" s="57">
        <v>3.3</v>
      </c>
      <c r="C149" s="58" t="s">
        <v>142</v>
      </c>
      <c r="D149" s="100"/>
      <c r="E149" s="60"/>
      <c r="F149" s="60">
        <v>0</v>
      </c>
      <c r="G149" s="60">
        <f t="shared" si="6"/>
        <v>0</v>
      </c>
      <c r="H149" s="60">
        <f t="shared" si="4"/>
        <v>0</v>
      </c>
    </row>
    <row r="150" spans="1:8" ht="23.25" customHeight="1" x14ac:dyDescent="0.25">
      <c r="A150" s="36"/>
      <c r="B150" s="101"/>
      <c r="C150" s="102" t="s">
        <v>143</v>
      </c>
      <c r="D150" s="60">
        <v>500000</v>
      </c>
      <c r="E150" s="60">
        <f>'[1]Umodzi Cash book June 17'!J14+'[1]Umodzi Cash book June 17'!J15+'[1]Umodzi Cash book June 17'!J18</f>
        <v>260000</v>
      </c>
      <c r="F150" s="60">
        <v>0</v>
      </c>
      <c r="G150" s="60">
        <f t="shared" si="6"/>
        <v>260000</v>
      </c>
      <c r="H150" s="60">
        <f t="shared" si="4"/>
        <v>240000</v>
      </c>
    </row>
    <row r="151" spans="1:8" ht="24.75" customHeight="1" x14ac:dyDescent="0.25">
      <c r="A151" s="36"/>
      <c r="B151" s="75"/>
      <c r="C151" s="70" t="s">
        <v>144</v>
      </c>
      <c r="D151" s="39">
        <v>0</v>
      </c>
      <c r="E151" s="39"/>
      <c r="F151" s="39">
        <v>0</v>
      </c>
      <c r="G151" s="39">
        <f t="shared" si="6"/>
        <v>0</v>
      </c>
      <c r="H151" s="39">
        <f t="shared" si="4"/>
        <v>0</v>
      </c>
    </row>
    <row r="152" spans="1:8" ht="23.25" customHeight="1" x14ac:dyDescent="0.25">
      <c r="A152" s="36"/>
      <c r="B152" s="66">
        <v>3.4</v>
      </c>
      <c r="C152" s="58" t="s">
        <v>145</v>
      </c>
      <c r="D152" s="60">
        <v>500000</v>
      </c>
      <c r="E152" s="60"/>
      <c r="F152" s="60">
        <v>0</v>
      </c>
      <c r="G152" s="60">
        <f t="shared" si="6"/>
        <v>0</v>
      </c>
      <c r="H152" s="60">
        <f t="shared" si="4"/>
        <v>500000</v>
      </c>
    </row>
    <row r="153" spans="1:8" ht="13.5" customHeight="1" x14ac:dyDescent="0.25">
      <c r="A153" s="36"/>
      <c r="B153" s="46"/>
      <c r="C153" s="103" t="s">
        <v>146</v>
      </c>
      <c r="D153" s="47">
        <f>D152+D150+D142+D122+D112+D107+D96+D87+D79+D65+D58+D52+D45+D38+D28+D22</f>
        <v>9317750</v>
      </c>
      <c r="E153" s="47">
        <f>E152+E150+E142+E122+E112+E107+E96+E87+E79+E65+E58+E52+E45+E38+E28+E22</f>
        <v>9122400</v>
      </c>
      <c r="F153" s="47"/>
      <c r="G153" s="48">
        <f t="shared" si="6"/>
        <v>9122400</v>
      </c>
      <c r="H153" s="104">
        <f t="shared" si="4"/>
        <v>195350</v>
      </c>
    </row>
    <row r="154" spans="1:8" ht="12.75" x14ac:dyDescent="0.25">
      <c r="A154" s="36"/>
      <c r="B154" s="105" t="s">
        <v>147</v>
      </c>
      <c r="C154" s="49" t="s">
        <v>148</v>
      </c>
      <c r="D154" s="50"/>
      <c r="E154" s="50"/>
      <c r="F154" s="50"/>
      <c r="G154" s="50"/>
      <c r="H154" s="50"/>
    </row>
    <row r="155" spans="1:8" ht="12.75" x14ac:dyDescent="0.25">
      <c r="A155" s="36"/>
      <c r="B155" s="36"/>
      <c r="C155" s="36" t="s">
        <v>149</v>
      </c>
      <c r="D155" s="39">
        <v>329460.71693728375</v>
      </c>
      <c r="E155" s="106">
        <v>287400</v>
      </c>
      <c r="F155" s="43"/>
      <c r="G155" s="39">
        <f t="shared" ref="G155:G166" si="7">E155+F155</f>
        <v>287400</v>
      </c>
      <c r="H155" s="39">
        <f t="shared" ref="H155:H169" si="8">D155-G155</f>
        <v>42060.716937283752</v>
      </c>
    </row>
    <row r="156" spans="1:8" ht="12.75" x14ac:dyDescent="0.25">
      <c r="A156" s="36"/>
      <c r="B156" s="36"/>
      <c r="C156" s="36" t="s">
        <v>150</v>
      </c>
      <c r="D156" s="39">
        <v>104895.85241189708</v>
      </c>
      <c r="E156" s="107">
        <v>94524.86</v>
      </c>
      <c r="F156" s="43"/>
      <c r="G156" s="39">
        <f t="shared" si="7"/>
        <v>94524.86</v>
      </c>
      <c r="H156" s="39">
        <f t="shared" si="8"/>
        <v>10370.992411897081</v>
      </c>
    </row>
    <row r="157" spans="1:8" ht="12.75" x14ac:dyDescent="0.25">
      <c r="A157" s="36"/>
      <c r="B157" s="36"/>
      <c r="C157" s="36" t="s">
        <v>151</v>
      </c>
      <c r="D157" s="39">
        <v>69000</v>
      </c>
      <c r="E157" s="39">
        <v>69000</v>
      </c>
      <c r="F157" s="43"/>
      <c r="G157" s="39">
        <f t="shared" si="7"/>
        <v>69000</v>
      </c>
      <c r="H157" s="39">
        <f t="shared" si="8"/>
        <v>0</v>
      </c>
    </row>
    <row r="158" spans="1:8" ht="12.75" x14ac:dyDescent="0.25">
      <c r="A158" s="36"/>
      <c r="B158" s="36"/>
      <c r="C158" s="36" t="s">
        <v>152</v>
      </c>
      <c r="D158" s="39">
        <v>82000</v>
      </c>
      <c r="E158" s="39">
        <v>82000</v>
      </c>
      <c r="F158" s="43"/>
      <c r="G158" s="39">
        <f t="shared" si="7"/>
        <v>82000</v>
      </c>
      <c r="H158" s="39">
        <f t="shared" si="8"/>
        <v>0</v>
      </c>
    </row>
    <row r="159" spans="1:8" ht="12.75" x14ac:dyDescent="0.25">
      <c r="A159" s="36"/>
      <c r="B159" s="36"/>
      <c r="C159" s="36" t="s">
        <v>153</v>
      </c>
      <c r="D159" s="39">
        <v>197676.43016237029</v>
      </c>
      <c r="E159" s="107">
        <v>185747.12</v>
      </c>
      <c r="F159" s="43"/>
      <c r="G159" s="39">
        <f t="shared" si="7"/>
        <v>185747.12</v>
      </c>
      <c r="H159" s="39">
        <f t="shared" si="8"/>
        <v>11929.310162370297</v>
      </c>
    </row>
    <row r="160" spans="1:8" ht="12.75" x14ac:dyDescent="0.25">
      <c r="A160" s="36"/>
      <c r="B160" s="36"/>
      <c r="C160" s="36" t="s">
        <v>154</v>
      </c>
      <c r="D160" s="39">
        <v>54763.692504241837</v>
      </c>
      <c r="E160" s="107">
        <v>33000</v>
      </c>
      <c r="F160" s="43"/>
      <c r="G160" s="39">
        <f t="shared" si="7"/>
        <v>33000</v>
      </c>
      <c r="H160" s="39">
        <f t="shared" si="8"/>
        <v>21763.692504241837</v>
      </c>
    </row>
    <row r="161" spans="1:9" ht="12.75" x14ac:dyDescent="0.25">
      <c r="A161" s="36"/>
      <c r="B161" s="36"/>
      <c r="C161" s="36" t="s">
        <v>155</v>
      </c>
      <c r="D161" s="39">
        <v>234283.17648873513</v>
      </c>
      <c r="E161" s="108">
        <v>200000</v>
      </c>
      <c r="F161" s="43"/>
      <c r="G161" s="39">
        <f t="shared" si="7"/>
        <v>200000</v>
      </c>
      <c r="H161" s="39">
        <f t="shared" si="8"/>
        <v>34283.176488735131</v>
      </c>
    </row>
    <row r="162" spans="1:9" ht="12.75" x14ac:dyDescent="0.25">
      <c r="A162" s="36"/>
      <c r="B162" s="36"/>
      <c r="C162" s="36" t="s">
        <v>156</v>
      </c>
      <c r="D162" s="39">
        <v>406200</v>
      </c>
      <c r="E162" s="109">
        <v>431050</v>
      </c>
      <c r="F162" s="43"/>
      <c r="G162" s="39">
        <f t="shared" si="7"/>
        <v>431050</v>
      </c>
      <c r="H162" s="39">
        <f t="shared" si="8"/>
        <v>-24850</v>
      </c>
    </row>
    <row r="163" spans="1:9" ht="12.75" x14ac:dyDescent="0.25">
      <c r="A163" s="36"/>
      <c r="B163" s="36"/>
      <c r="C163" s="36" t="s">
        <v>157</v>
      </c>
      <c r="D163" s="39">
        <v>356200</v>
      </c>
      <c r="E163" s="108">
        <v>350000</v>
      </c>
      <c r="F163" s="43"/>
      <c r="G163" s="39">
        <f t="shared" si="7"/>
        <v>350000</v>
      </c>
      <c r="H163" s="39">
        <f t="shared" si="8"/>
        <v>6200</v>
      </c>
    </row>
    <row r="164" spans="1:9" ht="12.75" x14ac:dyDescent="0.25">
      <c r="A164" s="36"/>
      <c r="B164" s="36"/>
      <c r="C164" s="36" t="s">
        <v>158</v>
      </c>
      <c r="D164" s="39">
        <v>150000</v>
      </c>
      <c r="E164" s="109">
        <v>120000</v>
      </c>
      <c r="F164" s="43"/>
      <c r="G164" s="39">
        <f t="shared" si="7"/>
        <v>120000</v>
      </c>
      <c r="H164" s="39">
        <f t="shared" si="8"/>
        <v>30000</v>
      </c>
    </row>
    <row r="165" spans="1:9" ht="12.75" x14ac:dyDescent="0.25">
      <c r="A165" s="36"/>
      <c r="B165" s="36"/>
      <c r="C165" s="36" t="s">
        <v>159</v>
      </c>
      <c r="D165" s="39">
        <v>150000</v>
      </c>
      <c r="E165" s="109">
        <v>145625</v>
      </c>
      <c r="F165" s="43"/>
      <c r="G165" s="39">
        <f t="shared" si="7"/>
        <v>145625</v>
      </c>
      <c r="H165" s="39">
        <f t="shared" si="8"/>
        <v>4375</v>
      </c>
    </row>
    <row r="166" spans="1:9" ht="12.75" x14ac:dyDescent="0.25">
      <c r="A166" s="36"/>
      <c r="B166" s="36"/>
      <c r="C166" s="36" t="s">
        <v>160</v>
      </c>
      <c r="D166" s="39">
        <v>53445.849636492705</v>
      </c>
      <c r="E166" s="110">
        <v>0</v>
      </c>
      <c r="F166" s="43">
        <v>0</v>
      </c>
      <c r="G166" s="39">
        <f t="shared" si="7"/>
        <v>0</v>
      </c>
      <c r="H166" s="39">
        <f t="shared" si="8"/>
        <v>53445.849636492705</v>
      </c>
    </row>
    <row r="167" spans="1:9" ht="12.75" x14ac:dyDescent="0.25">
      <c r="A167" s="36"/>
      <c r="B167" s="36"/>
      <c r="C167" s="36"/>
      <c r="D167" s="39"/>
      <c r="E167" s="110"/>
      <c r="F167" s="43"/>
      <c r="G167" s="39"/>
      <c r="H167" s="39"/>
    </row>
    <row r="168" spans="1:9" ht="12.75" x14ac:dyDescent="0.25">
      <c r="A168" s="36"/>
      <c r="B168" s="36"/>
      <c r="C168" s="36"/>
      <c r="D168" s="39"/>
      <c r="E168" s="110"/>
      <c r="F168" s="110"/>
      <c r="G168" s="39"/>
      <c r="H168" s="39"/>
    </row>
    <row r="169" spans="1:9" ht="12.75" x14ac:dyDescent="0.25">
      <c r="A169" s="36"/>
      <c r="B169" s="46"/>
      <c r="C169" s="49" t="s">
        <v>161</v>
      </c>
      <c r="D169" s="47">
        <f>SUM(D155:D167)</f>
        <v>2187925.7181410207</v>
      </c>
      <c r="E169" s="47">
        <f>SUM(E155:E168)</f>
        <v>1998346.98</v>
      </c>
      <c r="F169" s="111">
        <f>SUM(F155:F166)</f>
        <v>0</v>
      </c>
      <c r="G169" s="111">
        <f>SUM(G155:G166)</f>
        <v>1998346.98</v>
      </c>
      <c r="H169" s="112">
        <f t="shared" si="8"/>
        <v>189578.73814102076</v>
      </c>
    </row>
    <row r="170" spans="1:9" ht="12.75" x14ac:dyDescent="0.25">
      <c r="A170" s="36"/>
      <c r="B170" s="105"/>
      <c r="C170" s="49" t="s">
        <v>162</v>
      </c>
      <c r="D170" s="113">
        <f>D169+D153+D18</f>
        <v>13436175.718141021</v>
      </c>
      <c r="E170" s="114">
        <f>E169+E153+E18</f>
        <v>13097496.98</v>
      </c>
      <c r="F170" s="115"/>
      <c r="G170" s="115">
        <f>G169+G153+G18</f>
        <v>13097496.98</v>
      </c>
      <c r="H170" s="115">
        <f>H169+H153+H18</f>
        <v>338678.73814102076</v>
      </c>
    </row>
    <row r="171" spans="1:9" ht="12.75" x14ac:dyDescent="0.25">
      <c r="A171" s="116"/>
      <c r="B171" s="36"/>
      <c r="C171" s="36"/>
      <c r="D171" s="39"/>
      <c r="E171" s="39"/>
      <c r="F171" s="39"/>
      <c r="G171" s="39"/>
      <c r="H171" s="39"/>
      <c r="I171" s="44">
        <f>G170-E170</f>
        <v>0</v>
      </c>
    </row>
    <row r="172" spans="1:9" ht="12.75" x14ac:dyDescent="0.25">
      <c r="A172" s="116"/>
      <c r="B172" s="117" t="s">
        <v>163</v>
      </c>
      <c r="C172" s="118"/>
      <c r="D172" s="119"/>
      <c r="E172" s="119" t="s">
        <v>164</v>
      </c>
      <c r="F172" s="119"/>
      <c r="G172" s="119"/>
      <c r="H172" s="120"/>
    </row>
    <row r="173" spans="1:9" ht="12.75" x14ac:dyDescent="0.25">
      <c r="A173" s="116"/>
      <c r="B173" s="117"/>
      <c r="C173" s="118"/>
      <c r="D173" s="119"/>
      <c r="E173" s="119"/>
      <c r="F173" s="119"/>
      <c r="G173" s="119"/>
      <c r="H173" s="120"/>
    </row>
    <row r="174" spans="1:9" ht="12.75" x14ac:dyDescent="0.25">
      <c r="A174" s="116"/>
      <c r="B174" s="117" t="s">
        <v>165</v>
      </c>
      <c r="C174" s="118"/>
      <c r="D174" s="119"/>
      <c r="E174" s="119" t="s">
        <v>166</v>
      </c>
      <c r="F174" s="119"/>
      <c r="G174" s="119"/>
      <c r="H174" s="120"/>
    </row>
    <row r="175" spans="1:9" ht="12.75" x14ac:dyDescent="0.25">
      <c r="A175" s="116"/>
      <c r="B175" s="117"/>
      <c r="C175" s="118"/>
      <c r="D175" s="119"/>
      <c r="E175" s="119"/>
      <c r="F175" s="119"/>
      <c r="G175" s="119"/>
      <c r="H175" s="120"/>
    </row>
    <row r="176" spans="1:9" ht="12.75" x14ac:dyDescent="0.25">
      <c r="A176" s="116"/>
      <c r="B176" s="117" t="s">
        <v>167</v>
      </c>
      <c r="C176" s="118"/>
      <c r="D176" s="119"/>
      <c r="E176" s="119" t="s">
        <v>168</v>
      </c>
      <c r="F176" s="119"/>
      <c r="G176" s="119"/>
      <c r="H176" s="120"/>
    </row>
    <row r="177" spans="1:8" ht="13.5" thickBot="1" x14ac:dyDescent="0.3">
      <c r="A177" s="116"/>
      <c r="B177" s="121" t="s">
        <v>169</v>
      </c>
      <c r="C177" s="122"/>
      <c r="D177" s="123"/>
      <c r="E177" s="123" t="s">
        <v>170</v>
      </c>
      <c r="F177" s="123"/>
      <c r="G177" s="123"/>
      <c r="H177" s="124"/>
    </row>
    <row r="178" spans="1:8" ht="12.75" x14ac:dyDescent="0.25">
      <c r="A178" s="116"/>
      <c r="B178" s="116"/>
      <c r="C178" s="116"/>
      <c r="D178" s="86"/>
      <c r="E178" s="86"/>
      <c r="F178" s="86"/>
      <c r="G178" s="86"/>
      <c r="H178" s="86"/>
    </row>
  </sheetData>
  <mergeCells count="3">
    <mergeCell ref="B3:H3"/>
    <mergeCell ref="B9:C9"/>
    <mergeCell ref="C78:H7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tabSelected="1" topLeftCell="A12" zoomScale="60" zoomScaleNormal="60" workbookViewId="0">
      <selection activeCell="K17" sqref="K17"/>
    </sheetView>
  </sheetViews>
  <sheetFormatPr defaultRowHeight="15.75" x14ac:dyDescent="0.25"/>
  <cols>
    <col min="1" max="1" width="3.28515625" style="125" customWidth="1"/>
    <col min="2" max="2" width="14.28515625" style="125" customWidth="1"/>
    <col min="3" max="3" width="19.5703125" style="125" customWidth="1"/>
    <col min="4" max="4" width="5.5703125" style="125" customWidth="1"/>
    <col min="5" max="5" width="12.85546875" style="125" customWidth="1"/>
    <col min="6" max="6" width="16.42578125" style="125" customWidth="1"/>
    <col min="7" max="7" width="13.140625" style="125" customWidth="1"/>
    <col min="8" max="8" width="17.42578125" style="126" customWidth="1"/>
    <col min="9" max="9" width="1.42578125" style="125" customWidth="1"/>
    <col min="10" max="10" width="11.85546875" style="125" customWidth="1"/>
    <col min="11" max="11" width="30.28515625" style="244" customWidth="1"/>
    <col min="12" max="12" width="16.42578125" style="127" customWidth="1"/>
    <col min="13" max="13" width="22.28515625" style="125" customWidth="1"/>
    <col min="14" max="14" width="20" style="125" customWidth="1"/>
    <col min="15" max="15" width="17.5703125" style="125" customWidth="1"/>
    <col min="16" max="16" width="12.5703125" style="125" customWidth="1"/>
    <col min="17" max="17" width="18.140625" style="125" customWidth="1"/>
    <col min="18" max="18" width="20.140625" style="125" customWidth="1"/>
    <col min="19" max="247" width="9.140625" style="125"/>
    <col min="248" max="248" width="3.28515625" style="125" customWidth="1"/>
    <col min="249" max="249" width="13" style="125" customWidth="1"/>
    <col min="250" max="250" width="25.85546875" style="125" customWidth="1"/>
    <col min="251" max="251" width="23.42578125" style="125" customWidth="1"/>
    <col min="252" max="252" width="1.42578125" style="125" customWidth="1"/>
    <col min="253" max="253" width="13.28515625" style="125" customWidth="1"/>
    <col min="254" max="254" width="13.7109375" style="125" customWidth="1"/>
    <col min="255" max="255" width="14.140625" style="125" bestFit="1" customWidth="1"/>
    <col min="256" max="256" width="48" style="125" customWidth="1"/>
    <col min="257" max="257" width="23.140625" style="125" customWidth="1"/>
    <col min="258" max="258" width="19.85546875" style="125" customWidth="1"/>
    <col min="259" max="259" width="22" style="125" customWidth="1"/>
    <col min="260" max="260" width="22.140625" style="125" customWidth="1"/>
    <col min="261" max="261" width="20" style="125" customWidth="1"/>
    <col min="262" max="262" width="23.140625" style="125" customWidth="1"/>
    <col min="263" max="503" width="9.140625" style="125"/>
    <col min="504" max="504" width="3.28515625" style="125" customWidth="1"/>
    <col min="505" max="505" width="13" style="125" customWidth="1"/>
    <col min="506" max="506" width="25.85546875" style="125" customWidth="1"/>
    <col min="507" max="507" width="23.42578125" style="125" customWidth="1"/>
    <col min="508" max="508" width="1.42578125" style="125" customWidth="1"/>
    <col min="509" max="509" width="13.28515625" style="125" customWidth="1"/>
    <col min="510" max="510" width="13.7109375" style="125" customWidth="1"/>
    <col min="511" max="511" width="14.140625" style="125" bestFit="1" customWidth="1"/>
    <col min="512" max="512" width="48" style="125" customWidth="1"/>
    <col min="513" max="513" width="23.140625" style="125" customWidth="1"/>
    <col min="514" max="514" width="19.85546875" style="125" customWidth="1"/>
    <col min="515" max="515" width="22" style="125" customWidth="1"/>
    <col min="516" max="516" width="22.140625" style="125" customWidth="1"/>
    <col min="517" max="517" width="20" style="125" customWidth="1"/>
    <col min="518" max="518" width="23.140625" style="125" customWidth="1"/>
    <col min="519" max="759" width="9.140625" style="125"/>
    <col min="760" max="760" width="3.28515625" style="125" customWidth="1"/>
    <col min="761" max="761" width="13" style="125" customWidth="1"/>
    <col min="762" max="762" width="25.85546875" style="125" customWidth="1"/>
    <col min="763" max="763" width="23.42578125" style="125" customWidth="1"/>
    <col min="764" max="764" width="1.42578125" style="125" customWidth="1"/>
    <col min="765" max="765" width="13.28515625" style="125" customWidth="1"/>
    <col min="766" max="766" width="13.7109375" style="125" customWidth="1"/>
    <col min="767" max="767" width="14.140625" style="125" bestFit="1" customWidth="1"/>
    <col min="768" max="768" width="48" style="125" customWidth="1"/>
    <col min="769" max="769" width="23.140625" style="125" customWidth="1"/>
    <col min="770" max="770" width="19.85546875" style="125" customWidth="1"/>
    <col min="771" max="771" width="22" style="125" customWidth="1"/>
    <col min="772" max="772" width="22.140625" style="125" customWidth="1"/>
    <col min="773" max="773" width="20" style="125" customWidth="1"/>
    <col min="774" max="774" width="23.140625" style="125" customWidth="1"/>
    <col min="775" max="1015" width="9.140625" style="125"/>
    <col min="1016" max="1016" width="3.28515625" style="125" customWidth="1"/>
    <col min="1017" max="1017" width="13" style="125" customWidth="1"/>
    <col min="1018" max="1018" width="25.85546875" style="125" customWidth="1"/>
    <col min="1019" max="1019" width="23.42578125" style="125" customWidth="1"/>
    <col min="1020" max="1020" width="1.42578125" style="125" customWidth="1"/>
    <col min="1021" max="1021" width="13.28515625" style="125" customWidth="1"/>
    <col min="1022" max="1022" width="13.7109375" style="125" customWidth="1"/>
    <col min="1023" max="1023" width="14.140625" style="125" bestFit="1" customWidth="1"/>
    <col min="1024" max="1024" width="48" style="125" customWidth="1"/>
    <col min="1025" max="1025" width="23.140625" style="125" customWidth="1"/>
    <col min="1026" max="1026" width="19.85546875" style="125" customWidth="1"/>
    <col min="1027" max="1027" width="22" style="125" customWidth="1"/>
    <col min="1028" max="1028" width="22.140625" style="125" customWidth="1"/>
    <col min="1029" max="1029" width="20" style="125" customWidth="1"/>
    <col min="1030" max="1030" width="23.140625" style="125" customWidth="1"/>
    <col min="1031" max="1271" width="9.140625" style="125"/>
    <col min="1272" max="1272" width="3.28515625" style="125" customWidth="1"/>
    <col min="1273" max="1273" width="13" style="125" customWidth="1"/>
    <col min="1274" max="1274" width="25.85546875" style="125" customWidth="1"/>
    <col min="1275" max="1275" width="23.42578125" style="125" customWidth="1"/>
    <col min="1276" max="1276" width="1.42578125" style="125" customWidth="1"/>
    <col min="1277" max="1277" width="13.28515625" style="125" customWidth="1"/>
    <col min="1278" max="1278" width="13.7109375" style="125" customWidth="1"/>
    <col min="1279" max="1279" width="14.140625" style="125" bestFit="1" customWidth="1"/>
    <col min="1280" max="1280" width="48" style="125" customWidth="1"/>
    <col min="1281" max="1281" width="23.140625" style="125" customWidth="1"/>
    <col min="1282" max="1282" width="19.85546875" style="125" customWidth="1"/>
    <col min="1283" max="1283" width="22" style="125" customWidth="1"/>
    <col min="1284" max="1284" width="22.140625" style="125" customWidth="1"/>
    <col min="1285" max="1285" width="20" style="125" customWidth="1"/>
    <col min="1286" max="1286" width="23.140625" style="125" customWidth="1"/>
    <col min="1287" max="1527" width="9.140625" style="125"/>
    <col min="1528" max="1528" width="3.28515625" style="125" customWidth="1"/>
    <col min="1529" max="1529" width="13" style="125" customWidth="1"/>
    <col min="1530" max="1530" width="25.85546875" style="125" customWidth="1"/>
    <col min="1531" max="1531" width="23.42578125" style="125" customWidth="1"/>
    <col min="1532" max="1532" width="1.42578125" style="125" customWidth="1"/>
    <col min="1533" max="1533" width="13.28515625" style="125" customWidth="1"/>
    <col min="1534" max="1534" width="13.7109375" style="125" customWidth="1"/>
    <col min="1535" max="1535" width="14.140625" style="125" bestFit="1" customWidth="1"/>
    <col min="1536" max="1536" width="48" style="125" customWidth="1"/>
    <col min="1537" max="1537" width="23.140625" style="125" customWidth="1"/>
    <col min="1538" max="1538" width="19.85546875" style="125" customWidth="1"/>
    <col min="1539" max="1539" width="22" style="125" customWidth="1"/>
    <col min="1540" max="1540" width="22.140625" style="125" customWidth="1"/>
    <col min="1541" max="1541" width="20" style="125" customWidth="1"/>
    <col min="1542" max="1542" width="23.140625" style="125" customWidth="1"/>
    <col min="1543" max="1783" width="9.140625" style="125"/>
    <col min="1784" max="1784" width="3.28515625" style="125" customWidth="1"/>
    <col min="1785" max="1785" width="13" style="125" customWidth="1"/>
    <col min="1786" max="1786" width="25.85546875" style="125" customWidth="1"/>
    <col min="1787" max="1787" width="23.42578125" style="125" customWidth="1"/>
    <col min="1788" max="1788" width="1.42578125" style="125" customWidth="1"/>
    <col min="1789" max="1789" width="13.28515625" style="125" customWidth="1"/>
    <col min="1790" max="1790" width="13.7109375" style="125" customWidth="1"/>
    <col min="1791" max="1791" width="14.140625" style="125" bestFit="1" customWidth="1"/>
    <col min="1792" max="1792" width="48" style="125" customWidth="1"/>
    <col min="1793" max="1793" width="23.140625" style="125" customWidth="1"/>
    <col min="1794" max="1794" width="19.85546875" style="125" customWidth="1"/>
    <col min="1795" max="1795" width="22" style="125" customWidth="1"/>
    <col min="1796" max="1796" width="22.140625" style="125" customWidth="1"/>
    <col min="1797" max="1797" width="20" style="125" customWidth="1"/>
    <col min="1798" max="1798" width="23.140625" style="125" customWidth="1"/>
    <col min="1799" max="2039" width="9.140625" style="125"/>
    <col min="2040" max="2040" width="3.28515625" style="125" customWidth="1"/>
    <col min="2041" max="2041" width="13" style="125" customWidth="1"/>
    <col min="2042" max="2042" width="25.85546875" style="125" customWidth="1"/>
    <col min="2043" max="2043" width="23.42578125" style="125" customWidth="1"/>
    <col min="2044" max="2044" width="1.42578125" style="125" customWidth="1"/>
    <col min="2045" max="2045" width="13.28515625" style="125" customWidth="1"/>
    <col min="2046" max="2046" width="13.7109375" style="125" customWidth="1"/>
    <col min="2047" max="2047" width="14.140625" style="125" bestFit="1" customWidth="1"/>
    <col min="2048" max="2048" width="48" style="125" customWidth="1"/>
    <col min="2049" max="2049" width="23.140625" style="125" customWidth="1"/>
    <col min="2050" max="2050" width="19.85546875" style="125" customWidth="1"/>
    <col min="2051" max="2051" width="22" style="125" customWidth="1"/>
    <col min="2052" max="2052" width="22.140625" style="125" customWidth="1"/>
    <col min="2053" max="2053" width="20" style="125" customWidth="1"/>
    <col min="2054" max="2054" width="23.140625" style="125" customWidth="1"/>
    <col min="2055" max="2295" width="9.140625" style="125"/>
    <col min="2296" max="2296" width="3.28515625" style="125" customWidth="1"/>
    <col min="2297" max="2297" width="13" style="125" customWidth="1"/>
    <col min="2298" max="2298" width="25.85546875" style="125" customWidth="1"/>
    <col min="2299" max="2299" width="23.42578125" style="125" customWidth="1"/>
    <col min="2300" max="2300" width="1.42578125" style="125" customWidth="1"/>
    <col min="2301" max="2301" width="13.28515625" style="125" customWidth="1"/>
    <col min="2302" max="2302" width="13.7109375" style="125" customWidth="1"/>
    <col min="2303" max="2303" width="14.140625" style="125" bestFit="1" customWidth="1"/>
    <col min="2304" max="2304" width="48" style="125" customWidth="1"/>
    <col min="2305" max="2305" width="23.140625" style="125" customWidth="1"/>
    <col min="2306" max="2306" width="19.85546875" style="125" customWidth="1"/>
    <col min="2307" max="2307" width="22" style="125" customWidth="1"/>
    <col min="2308" max="2308" width="22.140625" style="125" customWidth="1"/>
    <col min="2309" max="2309" width="20" style="125" customWidth="1"/>
    <col min="2310" max="2310" width="23.140625" style="125" customWidth="1"/>
    <col min="2311" max="2551" width="9.140625" style="125"/>
    <col min="2552" max="2552" width="3.28515625" style="125" customWidth="1"/>
    <col min="2553" max="2553" width="13" style="125" customWidth="1"/>
    <col min="2554" max="2554" width="25.85546875" style="125" customWidth="1"/>
    <col min="2555" max="2555" width="23.42578125" style="125" customWidth="1"/>
    <col min="2556" max="2556" width="1.42578125" style="125" customWidth="1"/>
    <col min="2557" max="2557" width="13.28515625" style="125" customWidth="1"/>
    <col min="2558" max="2558" width="13.7109375" style="125" customWidth="1"/>
    <col min="2559" max="2559" width="14.140625" style="125" bestFit="1" customWidth="1"/>
    <col min="2560" max="2560" width="48" style="125" customWidth="1"/>
    <col min="2561" max="2561" width="23.140625" style="125" customWidth="1"/>
    <col min="2562" max="2562" width="19.85546875" style="125" customWidth="1"/>
    <col min="2563" max="2563" width="22" style="125" customWidth="1"/>
    <col min="2564" max="2564" width="22.140625" style="125" customWidth="1"/>
    <col min="2565" max="2565" width="20" style="125" customWidth="1"/>
    <col min="2566" max="2566" width="23.140625" style="125" customWidth="1"/>
    <col min="2567" max="2807" width="9.140625" style="125"/>
    <col min="2808" max="2808" width="3.28515625" style="125" customWidth="1"/>
    <col min="2809" max="2809" width="13" style="125" customWidth="1"/>
    <col min="2810" max="2810" width="25.85546875" style="125" customWidth="1"/>
    <col min="2811" max="2811" width="23.42578125" style="125" customWidth="1"/>
    <col min="2812" max="2812" width="1.42578125" style="125" customWidth="1"/>
    <col min="2813" max="2813" width="13.28515625" style="125" customWidth="1"/>
    <col min="2814" max="2814" width="13.7109375" style="125" customWidth="1"/>
    <col min="2815" max="2815" width="14.140625" style="125" bestFit="1" customWidth="1"/>
    <col min="2816" max="2816" width="48" style="125" customWidth="1"/>
    <col min="2817" max="2817" width="23.140625" style="125" customWidth="1"/>
    <col min="2818" max="2818" width="19.85546875" style="125" customWidth="1"/>
    <col min="2819" max="2819" width="22" style="125" customWidth="1"/>
    <col min="2820" max="2820" width="22.140625" style="125" customWidth="1"/>
    <col min="2821" max="2821" width="20" style="125" customWidth="1"/>
    <col min="2822" max="2822" width="23.140625" style="125" customWidth="1"/>
    <col min="2823" max="3063" width="9.140625" style="125"/>
    <col min="3064" max="3064" width="3.28515625" style="125" customWidth="1"/>
    <col min="3065" max="3065" width="13" style="125" customWidth="1"/>
    <col min="3066" max="3066" width="25.85546875" style="125" customWidth="1"/>
    <col min="3067" max="3067" width="23.42578125" style="125" customWidth="1"/>
    <col min="3068" max="3068" width="1.42578125" style="125" customWidth="1"/>
    <col min="3069" max="3069" width="13.28515625" style="125" customWidth="1"/>
    <col min="3070" max="3070" width="13.7109375" style="125" customWidth="1"/>
    <col min="3071" max="3071" width="14.140625" style="125" bestFit="1" customWidth="1"/>
    <col min="3072" max="3072" width="48" style="125" customWidth="1"/>
    <col min="3073" max="3073" width="23.140625" style="125" customWidth="1"/>
    <col min="3074" max="3074" width="19.85546875" style="125" customWidth="1"/>
    <col min="3075" max="3075" width="22" style="125" customWidth="1"/>
    <col min="3076" max="3076" width="22.140625" style="125" customWidth="1"/>
    <col min="3077" max="3077" width="20" style="125" customWidth="1"/>
    <col min="3078" max="3078" width="23.140625" style="125" customWidth="1"/>
    <col min="3079" max="3319" width="9.140625" style="125"/>
    <col min="3320" max="3320" width="3.28515625" style="125" customWidth="1"/>
    <col min="3321" max="3321" width="13" style="125" customWidth="1"/>
    <col min="3322" max="3322" width="25.85546875" style="125" customWidth="1"/>
    <col min="3323" max="3323" width="23.42578125" style="125" customWidth="1"/>
    <col min="3324" max="3324" width="1.42578125" style="125" customWidth="1"/>
    <col min="3325" max="3325" width="13.28515625" style="125" customWidth="1"/>
    <col min="3326" max="3326" width="13.7109375" style="125" customWidth="1"/>
    <col min="3327" max="3327" width="14.140625" style="125" bestFit="1" customWidth="1"/>
    <col min="3328" max="3328" width="48" style="125" customWidth="1"/>
    <col min="3329" max="3329" width="23.140625" style="125" customWidth="1"/>
    <col min="3330" max="3330" width="19.85546875" style="125" customWidth="1"/>
    <col min="3331" max="3331" width="22" style="125" customWidth="1"/>
    <col min="3332" max="3332" width="22.140625" style="125" customWidth="1"/>
    <col min="3333" max="3333" width="20" style="125" customWidth="1"/>
    <col min="3334" max="3334" width="23.140625" style="125" customWidth="1"/>
    <col min="3335" max="3575" width="9.140625" style="125"/>
    <col min="3576" max="3576" width="3.28515625" style="125" customWidth="1"/>
    <col min="3577" max="3577" width="13" style="125" customWidth="1"/>
    <col min="3578" max="3578" width="25.85546875" style="125" customWidth="1"/>
    <col min="3579" max="3579" width="23.42578125" style="125" customWidth="1"/>
    <col min="3580" max="3580" width="1.42578125" style="125" customWidth="1"/>
    <col min="3581" max="3581" width="13.28515625" style="125" customWidth="1"/>
    <col min="3582" max="3582" width="13.7109375" style="125" customWidth="1"/>
    <col min="3583" max="3583" width="14.140625" style="125" bestFit="1" customWidth="1"/>
    <col min="3584" max="3584" width="48" style="125" customWidth="1"/>
    <col min="3585" max="3585" width="23.140625" style="125" customWidth="1"/>
    <col min="3586" max="3586" width="19.85546875" style="125" customWidth="1"/>
    <col min="3587" max="3587" width="22" style="125" customWidth="1"/>
    <col min="3588" max="3588" width="22.140625" style="125" customWidth="1"/>
    <col min="3589" max="3589" width="20" style="125" customWidth="1"/>
    <col min="3590" max="3590" width="23.140625" style="125" customWidth="1"/>
    <col min="3591" max="3831" width="9.140625" style="125"/>
    <col min="3832" max="3832" width="3.28515625" style="125" customWidth="1"/>
    <col min="3833" max="3833" width="13" style="125" customWidth="1"/>
    <col min="3834" max="3834" width="25.85546875" style="125" customWidth="1"/>
    <col min="3835" max="3835" width="23.42578125" style="125" customWidth="1"/>
    <col min="3836" max="3836" width="1.42578125" style="125" customWidth="1"/>
    <col min="3837" max="3837" width="13.28515625" style="125" customWidth="1"/>
    <col min="3838" max="3838" width="13.7109375" style="125" customWidth="1"/>
    <col min="3839" max="3839" width="14.140625" style="125" bestFit="1" customWidth="1"/>
    <col min="3840" max="3840" width="48" style="125" customWidth="1"/>
    <col min="3841" max="3841" width="23.140625" style="125" customWidth="1"/>
    <col min="3842" max="3842" width="19.85546875" style="125" customWidth="1"/>
    <col min="3843" max="3843" width="22" style="125" customWidth="1"/>
    <col min="3844" max="3844" width="22.140625" style="125" customWidth="1"/>
    <col min="3845" max="3845" width="20" style="125" customWidth="1"/>
    <col min="3846" max="3846" width="23.140625" style="125" customWidth="1"/>
    <col min="3847" max="4087" width="9.140625" style="125"/>
    <col min="4088" max="4088" width="3.28515625" style="125" customWidth="1"/>
    <col min="4089" max="4089" width="13" style="125" customWidth="1"/>
    <col min="4090" max="4090" width="25.85546875" style="125" customWidth="1"/>
    <col min="4091" max="4091" width="23.42578125" style="125" customWidth="1"/>
    <col min="4092" max="4092" width="1.42578125" style="125" customWidth="1"/>
    <col min="4093" max="4093" width="13.28515625" style="125" customWidth="1"/>
    <col min="4094" max="4094" width="13.7109375" style="125" customWidth="1"/>
    <col min="4095" max="4095" width="14.140625" style="125" bestFit="1" customWidth="1"/>
    <col min="4096" max="4096" width="48" style="125" customWidth="1"/>
    <col min="4097" max="4097" width="23.140625" style="125" customWidth="1"/>
    <col min="4098" max="4098" width="19.85546875" style="125" customWidth="1"/>
    <col min="4099" max="4099" width="22" style="125" customWidth="1"/>
    <col min="4100" max="4100" width="22.140625" style="125" customWidth="1"/>
    <col min="4101" max="4101" width="20" style="125" customWidth="1"/>
    <col min="4102" max="4102" width="23.140625" style="125" customWidth="1"/>
    <col min="4103" max="4343" width="9.140625" style="125"/>
    <col min="4344" max="4344" width="3.28515625" style="125" customWidth="1"/>
    <col min="4345" max="4345" width="13" style="125" customWidth="1"/>
    <col min="4346" max="4346" width="25.85546875" style="125" customWidth="1"/>
    <col min="4347" max="4347" width="23.42578125" style="125" customWidth="1"/>
    <col min="4348" max="4348" width="1.42578125" style="125" customWidth="1"/>
    <col min="4349" max="4349" width="13.28515625" style="125" customWidth="1"/>
    <col min="4350" max="4350" width="13.7109375" style="125" customWidth="1"/>
    <col min="4351" max="4351" width="14.140625" style="125" bestFit="1" customWidth="1"/>
    <col min="4352" max="4352" width="48" style="125" customWidth="1"/>
    <col min="4353" max="4353" width="23.140625" style="125" customWidth="1"/>
    <col min="4354" max="4354" width="19.85546875" style="125" customWidth="1"/>
    <col min="4355" max="4355" width="22" style="125" customWidth="1"/>
    <col min="4356" max="4356" width="22.140625" style="125" customWidth="1"/>
    <col min="4357" max="4357" width="20" style="125" customWidth="1"/>
    <col min="4358" max="4358" width="23.140625" style="125" customWidth="1"/>
    <col min="4359" max="4599" width="9.140625" style="125"/>
    <col min="4600" max="4600" width="3.28515625" style="125" customWidth="1"/>
    <col min="4601" max="4601" width="13" style="125" customWidth="1"/>
    <col min="4602" max="4602" width="25.85546875" style="125" customWidth="1"/>
    <col min="4603" max="4603" width="23.42578125" style="125" customWidth="1"/>
    <col min="4604" max="4604" width="1.42578125" style="125" customWidth="1"/>
    <col min="4605" max="4605" width="13.28515625" style="125" customWidth="1"/>
    <col min="4606" max="4606" width="13.7109375" style="125" customWidth="1"/>
    <col min="4607" max="4607" width="14.140625" style="125" bestFit="1" customWidth="1"/>
    <col min="4608" max="4608" width="48" style="125" customWidth="1"/>
    <col min="4609" max="4609" width="23.140625" style="125" customWidth="1"/>
    <col min="4610" max="4610" width="19.85546875" style="125" customWidth="1"/>
    <col min="4611" max="4611" width="22" style="125" customWidth="1"/>
    <col min="4612" max="4612" width="22.140625" style="125" customWidth="1"/>
    <col min="4613" max="4613" width="20" style="125" customWidth="1"/>
    <col min="4614" max="4614" width="23.140625" style="125" customWidth="1"/>
    <col min="4615" max="4855" width="9.140625" style="125"/>
    <col min="4856" max="4856" width="3.28515625" style="125" customWidth="1"/>
    <col min="4857" max="4857" width="13" style="125" customWidth="1"/>
    <col min="4858" max="4858" width="25.85546875" style="125" customWidth="1"/>
    <col min="4859" max="4859" width="23.42578125" style="125" customWidth="1"/>
    <col min="4860" max="4860" width="1.42578125" style="125" customWidth="1"/>
    <col min="4861" max="4861" width="13.28515625" style="125" customWidth="1"/>
    <col min="4862" max="4862" width="13.7109375" style="125" customWidth="1"/>
    <col min="4863" max="4863" width="14.140625" style="125" bestFit="1" customWidth="1"/>
    <col min="4864" max="4864" width="48" style="125" customWidth="1"/>
    <col min="4865" max="4865" width="23.140625" style="125" customWidth="1"/>
    <col min="4866" max="4866" width="19.85546875" style="125" customWidth="1"/>
    <col min="4867" max="4867" width="22" style="125" customWidth="1"/>
    <col min="4868" max="4868" width="22.140625" style="125" customWidth="1"/>
    <col min="4869" max="4869" width="20" style="125" customWidth="1"/>
    <col min="4870" max="4870" width="23.140625" style="125" customWidth="1"/>
    <col min="4871" max="5111" width="9.140625" style="125"/>
    <col min="5112" max="5112" width="3.28515625" style="125" customWidth="1"/>
    <col min="5113" max="5113" width="13" style="125" customWidth="1"/>
    <col min="5114" max="5114" width="25.85546875" style="125" customWidth="1"/>
    <col min="5115" max="5115" width="23.42578125" style="125" customWidth="1"/>
    <col min="5116" max="5116" width="1.42578125" style="125" customWidth="1"/>
    <col min="5117" max="5117" width="13.28515625" style="125" customWidth="1"/>
    <col min="5118" max="5118" width="13.7109375" style="125" customWidth="1"/>
    <col min="5119" max="5119" width="14.140625" style="125" bestFit="1" customWidth="1"/>
    <col min="5120" max="5120" width="48" style="125" customWidth="1"/>
    <col min="5121" max="5121" width="23.140625" style="125" customWidth="1"/>
    <col min="5122" max="5122" width="19.85546875" style="125" customWidth="1"/>
    <col min="5123" max="5123" width="22" style="125" customWidth="1"/>
    <col min="5124" max="5124" width="22.140625" style="125" customWidth="1"/>
    <col min="5125" max="5125" width="20" style="125" customWidth="1"/>
    <col min="5126" max="5126" width="23.140625" style="125" customWidth="1"/>
    <col min="5127" max="5367" width="9.140625" style="125"/>
    <col min="5368" max="5368" width="3.28515625" style="125" customWidth="1"/>
    <col min="5369" max="5369" width="13" style="125" customWidth="1"/>
    <col min="5370" max="5370" width="25.85546875" style="125" customWidth="1"/>
    <col min="5371" max="5371" width="23.42578125" style="125" customWidth="1"/>
    <col min="5372" max="5372" width="1.42578125" style="125" customWidth="1"/>
    <col min="5373" max="5373" width="13.28515625" style="125" customWidth="1"/>
    <col min="5374" max="5374" width="13.7109375" style="125" customWidth="1"/>
    <col min="5375" max="5375" width="14.140625" style="125" bestFit="1" customWidth="1"/>
    <col min="5376" max="5376" width="48" style="125" customWidth="1"/>
    <col min="5377" max="5377" width="23.140625" style="125" customWidth="1"/>
    <col min="5378" max="5378" width="19.85546875" style="125" customWidth="1"/>
    <col min="5379" max="5379" width="22" style="125" customWidth="1"/>
    <col min="5380" max="5380" width="22.140625" style="125" customWidth="1"/>
    <col min="5381" max="5381" width="20" style="125" customWidth="1"/>
    <col min="5382" max="5382" width="23.140625" style="125" customWidth="1"/>
    <col min="5383" max="5623" width="9.140625" style="125"/>
    <col min="5624" max="5624" width="3.28515625" style="125" customWidth="1"/>
    <col min="5625" max="5625" width="13" style="125" customWidth="1"/>
    <col min="5626" max="5626" width="25.85546875" style="125" customWidth="1"/>
    <col min="5627" max="5627" width="23.42578125" style="125" customWidth="1"/>
    <col min="5628" max="5628" width="1.42578125" style="125" customWidth="1"/>
    <col min="5629" max="5629" width="13.28515625" style="125" customWidth="1"/>
    <col min="5630" max="5630" width="13.7109375" style="125" customWidth="1"/>
    <col min="5631" max="5631" width="14.140625" style="125" bestFit="1" customWidth="1"/>
    <col min="5632" max="5632" width="48" style="125" customWidth="1"/>
    <col min="5633" max="5633" width="23.140625" style="125" customWidth="1"/>
    <col min="5634" max="5634" width="19.85546875" style="125" customWidth="1"/>
    <col min="5635" max="5635" width="22" style="125" customWidth="1"/>
    <col min="5636" max="5636" width="22.140625" style="125" customWidth="1"/>
    <col min="5637" max="5637" width="20" style="125" customWidth="1"/>
    <col min="5638" max="5638" width="23.140625" style="125" customWidth="1"/>
    <col min="5639" max="5879" width="9.140625" style="125"/>
    <col min="5880" max="5880" width="3.28515625" style="125" customWidth="1"/>
    <col min="5881" max="5881" width="13" style="125" customWidth="1"/>
    <col min="5882" max="5882" width="25.85546875" style="125" customWidth="1"/>
    <col min="5883" max="5883" width="23.42578125" style="125" customWidth="1"/>
    <col min="5884" max="5884" width="1.42578125" style="125" customWidth="1"/>
    <col min="5885" max="5885" width="13.28515625" style="125" customWidth="1"/>
    <col min="5886" max="5886" width="13.7109375" style="125" customWidth="1"/>
    <col min="5887" max="5887" width="14.140625" style="125" bestFit="1" customWidth="1"/>
    <col min="5888" max="5888" width="48" style="125" customWidth="1"/>
    <col min="5889" max="5889" width="23.140625" style="125" customWidth="1"/>
    <col min="5890" max="5890" width="19.85546875" style="125" customWidth="1"/>
    <col min="5891" max="5891" width="22" style="125" customWidth="1"/>
    <col min="5892" max="5892" width="22.140625" style="125" customWidth="1"/>
    <col min="5893" max="5893" width="20" style="125" customWidth="1"/>
    <col min="5894" max="5894" width="23.140625" style="125" customWidth="1"/>
    <col min="5895" max="6135" width="9.140625" style="125"/>
    <col min="6136" max="6136" width="3.28515625" style="125" customWidth="1"/>
    <col min="6137" max="6137" width="13" style="125" customWidth="1"/>
    <col min="6138" max="6138" width="25.85546875" style="125" customWidth="1"/>
    <col min="6139" max="6139" width="23.42578125" style="125" customWidth="1"/>
    <col min="6140" max="6140" width="1.42578125" style="125" customWidth="1"/>
    <col min="6141" max="6141" width="13.28515625" style="125" customWidth="1"/>
    <col min="6142" max="6142" width="13.7109375" style="125" customWidth="1"/>
    <col min="6143" max="6143" width="14.140625" style="125" bestFit="1" customWidth="1"/>
    <col min="6144" max="6144" width="48" style="125" customWidth="1"/>
    <col min="6145" max="6145" width="23.140625" style="125" customWidth="1"/>
    <col min="6146" max="6146" width="19.85546875" style="125" customWidth="1"/>
    <col min="6147" max="6147" width="22" style="125" customWidth="1"/>
    <col min="6148" max="6148" width="22.140625" style="125" customWidth="1"/>
    <col min="6149" max="6149" width="20" style="125" customWidth="1"/>
    <col min="6150" max="6150" width="23.140625" style="125" customWidth="1"/>
    <col min="6151" max="6391" width="9.140625" style="125"/>
    <col min="6392" max="6392" width="3.28515625" style="125" customWidth="1"/>
    <col min="6393" max="6393" width="13" style="125" customWidth="1"/>
    <col min="6394" max="6394" width="25.85546875" style="125" customWidth="1"/>
    <col min="6395" max="6395" width="23.42578125" style="125" customWidth="1"/>
    <col min="6396" max="6396" width="1.42578125" style="125" customWidth="1"/>
    <col min="6397" max="6397" width="13.28515625" style="125" customWidth="1"/>
    <col min="6398" max="6398" width="13.7109375" style="125" customWidth="1"/>
    <col min="6399" max="6399" width="14.140625" style="125" bestFit="1" customWidth="1"/>
    <col min="6400" max="6400" width="48" style="125" customWidth="1"/>
    <col min="6401" max="6401" width="23.140625" style="125" customWidth="1"/>
    <col min="6402" max="6402" width="19.85546875" style="125" customWidth="1"/>
    <col min="6403" max="6403" width="22" style="125" customWidth="1"/>
    <col min="6404" max="6404" width="22.140625" style="125" customWidth="1"/>
    <col min="6405" max="6405" width="20" style="125" customWidth="1"/>
    <col min="6406" max="6406" width="23.140625" style="125" customWidth="1"/>
    <col min="6407" max="6647" width="9.140625" style="125"/>
    <col min="6648" max="6648" width="3.28515625" style="125" customWidth="1"/>
    <col min="6649" max="6649" width="13" style="125" customWidth="1"/>
    <col min="6650" max="6650" width="25.85546875" style="125" customWidth="1"/>
    <col min="6651" max="6651" width="23.42578125" style="125" customWidth="1"/>
    <col min="6652" max="6652" width="1.42578125" style="125" customWidth="1"/>
    <col min="6653" max="6653" width="13.28515625" style="125" customWidth="1"/>
    <col min="6654" max="6654" width="13.7109375" style="125" customWidth="1"/>
    <col min="6655" max="6655" width="14.140625" style="125" bestFit="1" customWidth="1"/>
    <col min="6656" max="6656" width="48" style="125" customWidth="1"/>
    <col min="6657" max="6657" width="23.140625" style="125" customWidth="1"/>
    <col min="6658" max="6658" width="19.85546875" style="125" customWidth="1"/>
    <col min="6659" max="6659" width="22" style="125" customWidth="1"/>
    <col min="6660" max="6660" width="22.140625" style="125" customWidth="1"/>
    <col min="6661" max="6661" width="20" style="125" customWidth="1"/>
    <col min="6662" max="6662" width="23.140625" style="125" customWidth="1"/>
    <col min="6663" max="6903" width="9.140625" style="125"/>
    <col min="6904" max="6904" width="3.28515625" style="125" customWidth="1"/>
    <col min="6905" max="6905" width="13" style="125" customWidth="1"/>
    <col min="6906" max="6906" width="25.85546875" style="125" customWidth="1"/>
    <col min="6907" max="6907" width="23.42578125" style="125" customWidth="1"/>
    <col min="6908" max="6908" width="1.42578125" style="125" customWidth="1"/>
    <col min="6909" max="6909" width="13.28515625" style="125" customWidth="1"/>
    <col min="6910" max="6910" width="13.7109375" style="125" customWidth="1"/>
    <col min="6911" max="6911" width="14.140625" style="125" bestFit="1" customWidth="1"/>
    <col min="6912" max="6912" width="48" style="125" customWidth="1"/>
    <col min="6913" max="6913" width="23.140625" style="125" customWidth="1"/>
    <col min="6914" max="6914" width="19.85546875" style="125" customWidth="1"/>
    <col min="6915" max="6915" width="22" style="125" customWidth="1"/>
    <col min="6916" max="6916" width="22.140625" style="125" customWidth="1"/>
    <col min="6917" max="6917" width="20" style="125" customWidth="1"/>
    <col min="6918" max="6918" width="23.140625" style="125" customWidth="1"/>
    <col min="6919" max="7159" width="9.140625" style="125"/>
    <col min="7160" max="7160" width="3.28515625" style="125" customWidth="1"/>
    <col min="7161" max="7161" width="13" style="125" customWidth="1"/>
    <col min="7162" max="7162" width="25.85546875" style="125" customWidth="1"/>
    <col min="7163" max="7163" width="23.42578125" style="125" customWidth="1"/>
    <col min="7164" max="7164" width="1.42578125" style="125" customWidth="1"/>
    <col min="7165" max="7165" width="13.28515625" style="125" customWidth="1"/>
    <col min="7166" max="7166" width="13.7109375" style="125" customWidth="1"/>
    <col min="7167" max="7167" width="14.140625" style="125" bestFit="1" customWidth="1"/>
    <col min="7168" max="7168" width="48" style="125" customWidth="1"/>
    <col min="7169" max="7169" width="23.140625" style="125" customWidth="1"/>
    <col min="7170" max="7170" width="19.85546875" style="125" customWidth="1"/>
    <col min="7171" max="7171" width="22" style="125" customWidth="1"/>
    <col min="7172" max="7172" width="22.140625" style="125" customWidth="1"/>
    <col min="7173" max="7173" width="20" style="125" customWidth="1"/>
    <col min="7174" max="7174" width="23.140625" style="125" customWidth="1"/>
    <col min="7175" max="7415" width="9.140625" style="125"/>
    <col min="7416" max="7416" width="3.28515625" style="125" customWidth="1"/>
    <col min="7417" max="7417" width="13" style="125" customWidth="1"/>
    <col min="7418" max="7418" width="25.85546875" style="125" customWidth="1"/>
    <col min="7419" max="7419" width="23.42578125" style="125" customWidth="1"/>
    <col min="7420" max="7420" width="1.42578125" style="125" customWidth="1"/>
    <col min="7421" max="7421" width="13.28515625" style="125" customWidth="1"/>
    <col min="7422" max="7422" width="13.7109375" style="125" customWidth="1"/>
    <col min="7423" max="7423" width="14.140625" style="125" bestFit="1" customWidth="1"/>
    <col min="7424" max="7424" width="48" style="125" customWidth="1"/>
    <col min="7425" max="7425" width="23.140625" style="125" customWidth="1"/>
    <col min="7426" max="7426" width="19.85546875" style="125" customWidth="1"/>
    <col min="7427" max="7427" width="22" style="125" customWidth="1"/>
    <col min="7428" max="7428" width="22.140625" style="125" customWidth="1"/>
    <col min="7429" max="7429" width="20" style="125" customWidth="1"/>
    <col min="7430" max="7430" width="23.140625" style="125" customWidth="1"/>
    <col min="7431" max="7671" width="9.140625" style="125"/>
    <col min="7672" max="7672" width="3.28515625" style="125" customWidth="1"/>
    <col min="7673" max="7673" width="13" style="125" customWidth="1"/>
    <col min="7674" max="7674" width="25.85546875" style="125" customWidth="1"/>
    <col min="7675" max="7675" width="23.42578125" style="125" customWidth="1"/>
    <col min="7676" max="7676" width="1.42578125" style="125" customWidth="1"/>
    <col min="7677" max="7677" width="13.28515625" style="125" customWidth="1"/>
    <col min="7678" max="7678" width="13.7109375" style="125" customWidth="1"/>
    <col min="7679" max="7679" width="14.140625" style="125" bestFit="1" customWidth="1"/>
    <col min="7680" max="7680" width="48" style="125" customWidth="1"/>
    <col min="7681" max="7681" width="23.140625" style="125" customWidth="1"/>
    <col min="7682" max="7682" width="19.85546875" style="125" customWidth="1"/>
    <col min="7683" max="7683" width="22" style="125" customWidth="1"/>
    <col min="7684" max="7684" width="22.140625" style="125" customWidth="1"/>
    <col min="7685" max="7685" width="20" style="125" customWidth="1"/>
    <col min="7686" max="7686" width="23.140625" style="125" customWidth="1"/>
    <col min="7687" max="7927" width="9.140625" style="125"/>
    <col min="7928" max="7928" width="3.28515625" style="125" customWidth="1"/>
    <col min="7929" max="7929" width="13" style="125" customWidth="1"/>
    <col min="7930" max="7930" width="25.85546875" style="125" customWidth="1"/>
    <col min="7931" max="7931" width="23.42578125" style="125" customWidth="1"/>
    <col min="7932" max="7932" width="1.42578125" style="125" customWidth="1"/>
    <col min="7933" max="7933" width="13.28515625" style="125" customWidth="1"/>
    <col min="7934" max="7934" width="13.7109375" style="125" customWidth="1"/>
    <col min="7935" max="7935" width="14.140625" style="125" bestFit="1" customWidth="1"/>
    <col min="7936" max="7936" width="48" style="125" customWidth="1"/>
    <col min="7937" max="7937" width="23.140625" style="125" customWidth="1"/>
    <col min="7938" max="7938" width="19.85546875" style="125" customWidth="1"/>
    <col min="7939" max="7939" width="22" style="125" customWidth="1"/>
    <col min="7940" max="7940" width="22.140625" style="125" customWidth="1"/>
    <col min="7941" max="7941" width="20" style="125" customWidth="1"/>
    <col min="7942" max="7942" width="23.140625" style="125" customWidth="1"/>
    <col min="7943" max="8183" width="9.140625" style="125"/>
    <col min="8184" max="8184" width="3.28515625" style="125" customWidth="1"/>
    <col min="8185" max="8185" width="13" style="125" customWidth="1"/>
    <col min="8186" max="8186" width="25.85546875" style="125" customWidth="1"/>
    <col min="8187" max="8187" width="23.42578125" style="125" customWidth="1"/>
    <col min="8188" max="8188" width="1.42578125" style="125" customWidth="1"/>
    <col min="8189" max="8189" width="13.28515625" style="125" customWidth="1"/>
    <col min="8190" max="8190" width="13.7109375" style="125" customWidth="1"/>
    <col min="8191" max="8191" width="14.140625" style="125" bestFit="1" customWidth="1"/>
    <col min="8192" max="8192" width="48" style="125" customWidth="1"/>
    <col min="8193" max="8193" width="23.140625" style="125" customWidth="1"/>
    <col min="8194" max="8194" width="19.85546875" style="125" customWidth="1"/>
    <col min="8195" max="8195" width="22" style="125" customWidth="1"/>
    <col min="8196" max="8196" width="22.140625" style="125" customWidth="1"/>
    <col min="8197" max="8197" width="20" style="125" customWidth="1"/>
    <col min="8198" max="8198" width="23.140625" style="125" customWidth="1"/>
    <col min="8199" max="8439" width="9.140625" style="125"/>
    <col min="8440" max="8440" width="3.28515625" style="125" customWidth="1"/>
    <col min="8441" max="8441" width="13" style="125" customWidth="1"/>
    <col min="8442" max="8442" width="25.85546875" style="125" customWidth="1"/>
    <col min="8443" max="8443" width="23.42578125" style="125" customWidth="1"/>
    <col min="8444" max="8444" width="1.42578125" style="125" customWidth="1"/>
    <col min="8445" max="8445" width="13.28515625" style="125" customWidth="1"/>
    <col min="8446" max="8446" width="13.7109375" style="125" customWidth="1"/>
    <col min="8447" max="8447" width="14.140625" style="125" bestFit="1" customWidth="1"/>
    <col min="8448" max="8448" width="48" style="125" customWidth="1"/>
    <col min="8449" max="8449" width="23.140625" style="125" customWidth="1"/>
    <col min="8450" max="8450" width="19.85546875" style="125" customWidth="1"/>
    <col min="8451" max="8451" width="22" style="125" customWidth="1"/>
    <col min="8452" max="8452" width="22.140625" style="125" customWidth="1"/>
    <col min="8453" max="8453" width="20" style="125" customWidth="1"/>
    <col min="8454" max="8454" width="23.140625" style="125" customWidth="1"/>
    <col min="8455" max="8695" width="9.140625" style="125"/>
    <col min="8696" max="8696" width="3.28515625" style="125" customWidth="1"/>
    <col min="8697" max="8697" width="13" style="125" customWidth="1"/>
    <col min="8698" max="8698" width="25.85546875" style="125" customWidth="1"/>
    <col min="8699" max="8699" width="23.42578125" style="125" customWidth="1"/>
    <col min="8700" max="8700" width="1.42578125" style="125" customWidth="1"/>
    <col min="8701" max="8701" width="13.28515625" style="125" customWidth="1"/>
    <col min="8702" max="8702" width="13.7109375" style="125" customWidth="1"/>
    <col min="8703" max="8703" width="14.140625" style="125" bestFit="1" customWidth="1"/>
    <col min="8704" max="8704" width="48" style="125" customWidth="1"/>
    <col min="8705" max="8705" width="23.140625" style="125" customWidth="1"/>
    <col min="8706" max="8706" width="19.85546875" style="125" customWidth="1"/>
    <col min="8707" max="8707" width="22" style="125" customWidth="1"/>
    <col min="8708" max="8708" width="22.140625" style="125" customWidth="1"/>
    <col min="8709" max="8709" width="20" style="125" customWidth="1"/>
    <col min="8710" max="8710" width="23.140625" style="125" customWidth="1"/>
    <col min="8711" max="8951" width="9.140625" style="125"/>
    <col min="8952" max="8952" width="3.28515625" style="125" customWidth="1"/>
    <col min="8953" max="8953" width="13" style="125" customWidth="1"/>
    <col min="8954" max="8954" width="25.85546875" style="125" customWidth="1"/>
    <col min="8955" max="8955" width="23.42578125" style="125" customWidth="1"/>
    <col min="8956" max="8956" width="1.42578125" style="125" customWidth="1"/>
    <col min="8957" max="8957" width="13.28515625" style="125" customWidth="1"/>
    <col min="8958" max="8958" width="13.7109375" style="125" customWidth="1"/>
    <col min="8959" max="8959" width="14.140625" style="125" bestFit="1" customWidth="1"/>
    <col min="8960" max="8960" width="48" style="125" customWidth="1"/>
    <col min="8961" max="8961" width="23.140625" style="125" customWidth="1"/>
    <col min="8962" max="8962" width="19.85546875" style="125" customWidth="1"/>
    <col min="8963" max="8963" width="22" style="125" customWidth="1"/>
    <col min="8964" max="8964" width="22.140625" style="125" customWidth="1"/>
    <col min="8965" max="8965" width="20" style="125" customWidth="1"/>
    <col min="8966" max="8966" width="23.140625" style="125" customWidth="1"/>
    <col min="8967" max="9207" width="9.140625" style="125"/>
    <col min="9208" max="9208" width="3.28515625" style="125" customWidth="1"/>
    <col min="9209" max="9209" width="13" style="125" customWidth="1"/>
    <col min="9210" max="9210" width="25.85546875" style="125" customWidth="1"/>
    <col min="9211" max="9211" width="23.42578125" style="125" customWidth="1"/>
    <col min="9212" max="9212" width="1.42578125" style="125" customWidth="1"/>
    <col min="9213" max="9213" width="13.28515625" style="125" customWidth="1"/>
    <col min="9214" max="9214" width="13.7109375" style="125" customWidth="1"/>
    <col min="9215" max="9215" width="14.140625" style="125" bestFit="1" customWidth="1"/>
    <col min="9216" max="9216" width="48" style="125" customWidth="1"/>
    <col min="9217" max="9217" width="23.140625" style="125" customWidth="1"/>
    <col min="9218" max="9218" width="19.85546875" style="125" customWidth="1"/>
    <col min="9219" max="9219" width="22" style="125" customWidth="1"/>
    <col min="9220" max="9220" width="22.140625" style="125" customWidth="1"/>
    <col min="9221" max="9221" width="20" style="125" customWidth="1"/>
    <col min="9222" max="9222" width="23.140625" style="125" customWidth="1"/>
    <col min="9223" max="9463" width="9.140625" style="125"/>
    <col min="9464" max="9464" width="3.28515625" style="125" customWidth="1"/>
    <col min="9465" max="9465" width="13" style="125" customWidth="1"/>
    <col min="9466" max="9466" width="25.85546875" style="125" customWidth="1"/>
    <col min="9467" max="9467" width="23.42578125" style="125" customWidth="1"/>
    <col min="9468" max="9468" width="1.42578125" style="125" customWidth="1"/>
    <col min="9469" max="9469" width="13.28515625" style="125" customWidth="1"/>
    <col min="9470" max="9470" width="13.7109375" style="125" customWidth="1"/>
    <col min="9471" max="9471" width="14.140625" style="125" bestFit="1" customWidth="1"/>
    <col min="9472" max="9472" width="48" style="125" customWidth="1"/>
    <col min="9473" max="9473" width="23.140625" style="125" customWidth="1"/>
    <col min="9474" max="9474" width="19.85546875" style="125" customWidth="1"/>
    <col min="9475" max="9475" width="22" style="125" customWidth="1"/>
    <col min="9476" max="9476" width="22.140625" style="125" customWidth="1"/>
    <col min="9477" max="9477" width="20" style="125" customWidth="1"/>
    <col min="9478" max="9478" width="23.140625" style="125" customWidth="1"/>
    <col min="9479" max="9719" width="9.140625" style="125"/>
    <col min="9720" max="9720" width="3.28515625" style="125" customWidth="1"/>
    <col min="9721" max="9721" width="13" style="125" customWidth="1"/>
    <col min="9722" max="9722" width="25.85546875" style="125" customWidth="1"/>
    <col min="9723" max="9723" width="23.42578125" style="125" customWidth="1"/>
    <col min="9724" max="9724" width="1.42578125" style="125" customWidth="1"/>
    <col min="9725" max="9725" width="13.28515625" style="125" customWidth="1"/>
    <col min="9726" max="9726" width="13.7109375" style="125" customWidth="1"/>
    <col min="9727" max="9727" width="14.140625" style="125" bestFit="1" customWidth="1"/>
    <col min="9728" max="9728" width="48" style="125" customWidth="1"/>
    <col min="9729" max="9729" width="23.140625" style="125" customWidth="1"/>
    <col min="9730" max="9730" width="19.85546875" style="125" customWidth="1"/>
    <col min="9731" max="9731" width="22" style="125" customWidth="1"/>
    <col min="9732" max="9732" width="22.140625" style="125" customWidth="1"/>
    <col min="9733" max="9733" width="20" style="125" customWidth="1"/>
    <col min="9734" max="9734" width="23.140625" style="125" customWidth="1"/>
    <col min="9735" max="9975" width="9.140625" style="125"/>
    <col min="9976" max="9976" width="3.28515625" style="125" customWidth="1"/>
    <col min="9977" max="9977" width="13" style="125" customWidth="1"/>
    <col min="9978" max="9978" width="25.85546875" style="125" customWidth="1"/>
    <col min="9979" max="9979" width="23.42578125" style="125" customWidth="1"/>
    <col min="9980" max="9980" width="1.42578125" style="125" customWidth="1"/>
    <col min="9981" max="9981" width="13.28515625" style="125" customWidth="1"/>
    <col min="9982" max="9982" width="13.7109375" style="125" customWidth="1"/>
    <col min="9983" max="9983" width="14.140625" style="125" bestFit="1" customWidth="1"/>
    <col min="9984" max="9984" width="48" style="125" customWidth="1"/>
    <col min="9985" max="9985" width="23.140625" style="125" customWidth="1"/>
    <col min="9986" max="9986" width="19.85546875" style="125" customWidth="1"/>
    <col min="9987" max="9987" width="22" style="125" customWidth="1"/>
    <col min="9988" max="9988" width="22.140625" style="125" customWidth="1"/>
    <col min="9989" max="9989" width="20" style="125" customWidth="1"/>
    <col min="9990" max="9990" width="23.140625" style="125" customWidth="1"/>
    <col min="9991" max="10231" width="9.140625" style="125"/>
    <col min="10232" max="10232" width="3.28515625" style="125" customWidth="1"/>
    <col min="10233" max="10233" width="13" style="125" customWidth="1"/>
    <col min="10234" max="10234" width="25.85546875" style="125" customWidth="1"/>
    <col min="10235" max="10235" width="23.42578125" style="125" customWidth="1"/>
    <col min="10236" max="10236" width="1.42578125" style="125" customWidth="1"/>
    <col min="10237" max="10237" width="13.28515625" style="125" customWidth="1"/>
    <col min="10238" max="10238" width="13.7109375" style="125" customWidth="1"/>
    <col min="10239" max="10239" width="14.140625" style="125" bestFit="1" customWidth="1"/>
    <col min="10240" max="10240" width="48" style="125" customWidth="1"/>
    <col min="10241" max="10241" width="23.140625" style="125" customWidth="1"/>
    <col min="10242" max="10242" width="19.85546875" style="125" customWidth="1"/>
    <col min="10243" max="10243" width="22" style="125" customWidth="1"/>
    <col min="10244" max="10244" width="22.140625" style="125" customWidth="1"/>
    <col min="10245" max="10245" width="20" style="125" customWidth="1"/>
    <col min="10246" max="10246" width="23.140625" style="125" customWidth="1"/>
    <col min="10247" max="10487" width="9.140625" style="125"/>
    <col min="10488" max="10488" width="3.28515625" style="125" customWidth="1"/>
    <col min="10489" max="10489" width="13" style="125" customWidth="1"/>
    <col min="10490" max="10490" width="25.85546875" style="125" customWidth="1"/>
    <col min="10491" max="10491" width="23.42578125" style="125" customWidth="1"/>
    <col min="10492" max="10492" width="1.42578125" style="125" customWidth="1"/>
    <col min="10493" max="10493" width="13.28515625" style="125" customWidth="1"/>
    <col min="10494" max="10494" width="13.7109375" style="125" customWidth="1"/>
    <col min="10495" max="10495" width="14.140625" style="125" bestFit="1" customWidth="1"/>
    <col min="10496" max="10496" width="48" style="125" customWidth="1"/>
    <col min="10497" max="10497" width="23.140625" style="125" customWidth="1"/>
    <col min="10498" max="10498" width="19.85546875" style="125" customWidth="1"/>
    <col min="10499" max="10499" width="22" style="125" customWidth="1"/>
    <col min="10500" max="10500" width="22.140625" style="125" customWidth="1"/>
    <col min="10501" max="10501" width="20" style="125" customWidth="1"/>
    <col min="10502" max="10502" width="23.140625" style="125" customWidth="1"/>
    <col min="10503" max="10743" width="9.140625" style="125"/>
    <col min="10744" max="10744" width="3.28515625" style="125" customWidth="1"/>
    <col min="10745" max="10745" width="13" style="125" customWidth="1"/>
    <col min="10746" max="10746" width="25.85546875" style="125" customWidth="1"/>
    <col min="10747" max="10747" width="23.42578125" style="125" customWidth="1"/>
    <col min="10748" max="10748" width="1.42578125" style="125" customWidth="1"/>
    <col min="10749" max="10749" width="13.28515625" style="125" customWidth="1"/>
    <col min="10750" max="10750" width="13.7109375" style="125" customWidth="1"/>
    <col min="10751" max="10751" width="14.140625" style="125" bestFit="1" customWidth="1"/>
    <col min="10752" max="10752" width="48" style="125" customWidth="1"/>
    <col min="10753" max="10753" width="23.140625" style="125" customWidth="1"/>
    <col min="10754" max="10754" width="19.85546875" style="125" customWidth="1"/>
    <col min="10755" max="10755" width="22" style="125" customWidth="1"/>
    <col min="10756" max="10756" width="22.140625" style="125" customWidth="1"/>
    <col min="10757" max="10757" width="20" style="125" customWidth="1"/>
    <col min="10758" max="10758" width="23.140625" style="125" customWidth="1"/>
    <col min="10759" max="10999" width="9.140625" style="125"/>
    <col min="11000" max="11000" width="3.28515625" style="125" customWidth="1"/>
    <col min="11001" max="11001" width="13" style="125" customWidth="1"/>
    <col min="11002" max="11002" width="25.85546875" style="125" customWidth="1"/>
    <col min="11003" max="11003" width="23.42578125" style="125" customWidth="1"/>
    <col min="11004" max="11004" width="1.42578125" style="125" customWidth="1"/>
    <col min="11005" max="11005" width="13.28515625" style="125" customWidth="1"/>
    <col min="11006" max="11006" width="13.7109375" style="125" customWidth="1"/>
    <col min="11007" max="11007" width="14.140625" style="125" bestFit="1" customWidth="1"/>
    <col min="11008" max="11008" width="48" style="125" customWidth="1"/>
    <col min="11009" max="11009" width="23.140625" style="125" customWidth="1"/>
    <col min="11010" max="11010" width="19.85546875" style="125" customWidth="1"/>
    <col min="11011" max="11011" width="22" style="125" customWidth="1"/>
    <col min="11012" max="11012" width="22.140625" style="125" customWidth="1"/>
    <col min="11013" max="11013" width="20" style="125" customWidth="1"/>
    <col min="11014" max="11014" width="23.140625" style="125" customWidth="1"/>
    <col min="11015" max="11255" width="9.140625" style="125"/>
    <col min="11256" max="11256" width="3.28515625" style="125" customWidth="1"/>
    <col min="11257" max="11257" width="13" style="125" customWidth="1"/>
    <col min="11258" max="11258" width="25.85546875" style="125" customWidth="1"/>
    <col min="11259" max="11259" width="23.42578125" style="125" customWidth="1"/>
    <col min="11260" max="11260" width="1.42578125" style="125" customWidth="1"/>
    <col min="11261" max="11261" width="13.28515625" style="125" customWidth="1"/>
    <col min="11262" max="11262" width="13.7109375" style="125" customWidth="1"/>
    <col min="11263" max="11263" width="14.140625" style="125" bestFit="1" customWidth="1"/>
    <col min="11264" max="11264" width="48" style="125" customWidth="1"/>
    <col min="11265" max="11265" width="23.140625" style="125" customWidth="1"/>
    <col min="11266" max="11266" width="19.85546875" style="125" customWidth="1"/>
    <col min="11267" max="11267" width="22" style="125" customWidth="1"/>
    <col min="11268" max="11268" width="22.140625" style="125" customWidth="1"/>
    <col min="11269" max="11269" width="20" style="125" customWidth="1"/>
    <col min="11270" max="11270" width="23.140625" style="125" customWidth="1"/>
    <col min="11271" max="11511" width="9.140625" style="125"/>
    <col min="11512" max="11512" width="3.28515625" style="125" customWidth="1"/>
    <col min="11513" max="11513" width="13" style="125" customWidth="1"/>
    <col min="11514" max="11514" width="25.85546875" style="125" customWidth="1"/>
    <col min="11515" max="11515" width="23.42578125" style="125" customWidth="1"/>
    <col min="11516" max="11516" width="1.42578125" style="125" customWidth="1"/>
    <col min="11517" max="11517" width="13.28515625" style="125" customWidth="1"/>
    <col min="11518" max="11518" width="13.7109375" style="125" customWidth="1"/>
    <col min="11519" max="11519" width="14.140625" style="125" bestFit="1" customWidth="1"/>
    <col min="11520" max="11520" width="48" style="125" customWidth="1"/>
    <col min="11521" max="11521" width="23.140625" style="125" customWidth="1"/>
    <col min="11522" max="11522" width="19.85546875" style="125" customWidth="1"/>
    <col min="11523" max="11523" width="22" style="125" customWidth="1"/>
    <col min="11524" max="11524" width="22.140625" style="125" customWidth="1"/>
    <col min="11525" max="11525" width="20" style="125" customWidth="1"/>
    <col min="11526" max="11526" width="23.140625" style="125" customWidth="1"/>
    <col min="11527" max="11767" width="9.140625" style="125"/>
    <col min="11768" max="11768" width="3.28515625" style="125" customWidth="1"/>
    <col min="11769" max="11769" width="13" style="125" customWidth="1"/>
    <col min="11770" max="11770" width="25.85546875" style="125" customWidth="1"/>
    <col min="11771" max="11771" width="23.42578125" style="125" customWidth="1"/>
    <col min="11772" max="11772" width="1.42578125" style="125" customWidth="1"/>
    <col min="11773" max="11773" width="13.28515625" style="125" customWidth="1"/>
    <col min="11774" max="11774" width="13.7109375" style="125" customWidth="1"/>
    <col min="11775" max="11775" width="14.140625" style="125" bestFit="1" customWidth="1"/>
    <col min="11776" max="11776" width="48" style="125" customWidth="1"/>
    <col min="11777" max="11777" width="23.140625" style="125" customWidth="1"/>
    <col min="11778" max="11778" width="19.85546875" style="125" customWidth="1"/>
    <col min="11779" max="11779" width="22" style="125" customWidth="1"/>
    <col min="11780" max="11780" width="22.140625" style="125" customWidth="1"/>
    <col min="11781" max="11781" width="20" style="125" customWidth="1"/>
    <col min="11782" max="11782" width="23.140625" style="125" customWidth="1"/>
    <col min="11783" max="12023" width="9.140625" style="125"/>
    <col min="12024" max="12024" width="3.28515625" style="125" customWidth="1"/>
    <col min="12025" max="12025" width="13" style="125" customWidth="1"/>
    <col min="12026" max="12026" width="25.85546875" style="125" customWidth="1"/>
    <col min="12027" max="12027" width="23.42578125" style="125" customWidth="1"/>
    <col min="12028" max="12028" width="1.42578125" style="125" customWidth="1"/>
    <col min="12029" max="12029" width="13.28515625" style="125" customWidth="1"/>
    <col min="12030" max="12030" width="13.7109375" style="125" customWidth="1"/>
    <col min="12031" max="12031" width="14.140625" style="125" bestFit="1" customWidth="1"/>
    <col min="12032" max="12032" width="48" style="125" customWidth="1"/>
    <col min="12033" max="12033" width="23.140625" style="125" customWidth="1"/>
    <col min="12034" max="12034" width="19.85546875" style="125" customWidth="1"/>
    <col min="12035" max="12035" width="22" style="125" customWidth="1"/>
    <col min="12036" max="12036" width="22.140625" style="125" customWidth="1"/>
    <col min="12037" max="12037" width="20" style="125" customWidth="1"/>
    <col min="12038" max="12038" width="23.140625" style="125" customWidth="1"/>
    <col min="12039" max="12279" width="9.140625" style="125"/>
    <col min="12280" max="12280" width="3.28515625" style="125" customWidth="1"/>
    <col min="12281" max="12281" width="13" style="125" customWidth="1"/>
    <col min="12282" max="12282" width="25.85546875" style="125" customWidth="1"/>
    <col min="12283" max="12283" width="23.42578125" style="125" customWidth="1"/>
    <col min="12284" max="12284" width="1.42578125" style="125" customWidth="1"/>
    <col min="12285" max="12285" width="13.28515625" style="125" customWidth="1"/>
    <col min="12286" max="12286" width="13.7109375" style="125" customWidth="1"/>
    <col min="12287" max="12287" width="14.140625" style="125" bestFit="1" customWidth="1"/>
    <col min="12288" max="12288" width="48" style="125" customWidth="1"/>
    <col min="12289" max="12289" width="23.140625" style="125" customWidth="1"/>
    <col min="12290" max="12290" width="19.85546875" style="125" customWidth="1"/>
    <col min="12291" max="12291" width="22" style="125" customWidth="1"/>
    <col min="12292" max="12292" width="22.140625" style="125" customWidth="1"/>
    <col min="12293" max="12293" width="20" style="125" customWidth="1"/>
    <col min="12294" max="12294" width="23.140625" style="125" customWidth="1"/>
    <col min="12295" max="12535" width="9.140625" style="125"/>
    <col min="12536" max="12536" width="3.28515625" style="125" customWidth="1"/>
    <col min="12537" max="12537" width="13" style="125" customWidth="1"/>
    <col min="12538" max="12538" width="25.85546875" style="125" customWidth="1"/>
    <col min="12539" max="12539" width="23.42578125" style="125" customWidth="1"/>
    <col min="12540" max="12540" width="1.42578125" style="125" customWidth="1"/>
    <col min="12541" max="12541" width="13.28515625" style="125" customWidth="1"/>
    <col min="12542" max="12542" width="13.7109375" style="125" customWidth="1"/>
    <col min="12543" max="12543" width="14.140625" style="125" bestFit="1" customWidth="1"/>
    <col min="12544" max="12544" width="48" style="125" customWidth="1"/>
    <col min="12545" max="12545" width="23.140625" style="125" customWidth="1"/>
    <col min="12546" max="12546" width="19.85546875" style="125" customWidth="1"/>
    <col min="12547" max="12547" width="22" style="125" customWidth="1"/>
    <col min="12548" max="12548" width="22.140625" style="125" customWidth="1"/>
    <col min="12549" max="12549" width="20" style="125" customWidth="1"/>
    <col min="12550" max="12550" width="23.140625" style="125" customWidth="1"/>
    <col min="12551" max="12791" width="9.140625" style="125"/>
    <col min="12792" max="12792" width="3.28515625" style="125" customWidth="1"/>
    <col min="12793" max="12793" width="13" style="125" customWidth="1"/>
    <col min="12794" max="12794" width="25.85546875" style="125" customWidth="1"/>
    <col min="12795" max="12795" width="23.42578125" style="125" customWidth="1"/>
    <col min="12796" max="12796" width="1.42578125" style="125" customWidth="1"/>
    <col min="12797" max="12797" width="13.28515625" style="125" customWidth="1"/>
    <col min="12798" max="12798" width="13.7109375" style="125" customWidth="1"/>
    <col min="12799" max="12799" width="14.140625" style="125" bestFit="1" customWidth="1"/>
    <col min="12800" max="12800" width="48" style="125" customWidth="1"/>
    <col min="12801" max="12801" width="23.140625" style="125" customWidth="1"/>
    <col min="12802" max="12802" width="19.85546875" style="125" customWidth="1"/>
    <col min="12803" max="12803" width="22" style="125" customWidth="1"/>
    <col min="12804" max="12804" width="22.140625" style="125" customWidth="1"/>
    <col min="12805" max="12805" width="20" style="125" customWidth="1"/>
    <col min="12806" max="12806" width="23.140625" style="125" customWidth="1"/>
    <col min="12807" max="13047" width="9.140625" style="125"/>
    <col min="13048" max="13048" width="3.28515625" style="125" customWidth="1"/>
    <col min="13049" max="13049" width="13" style="125" customWidth="1"/>
    <col min="13050" max="13050" width="25.85546875" style="125" customWidth="1"/>
    <col min="13051" max="13051" width="23.42578125" style="125" customWidth="1"/>
    <col min="13052" max="13052" width="1.42578125" style="125" customWidth="1"/>
    <col min="13053" max="13053" width="13.28515625" style="125" customWidth="1"/>
    <col min="13054" max="13054" width="13.7109375" style="125" customWidth="1"/>
    <col min="13055" max="13055" width="14.140625" style="125" bestFit="1" customWidth="1"/>
    <col min="13056" max="13056" width="48" style="125" customWidth="1"/>
    <col min="13057" max="13057" width="23.140625" style="125" customWidth="1"/>
    <col min="13058" max="13058" width="19.85546875" style="125" customWidth="1"/>
    <col min="13059" max="13059" width="22" style="125" customWidth="1"/>
    <col min="13060" max="13060" width="22.140625" style="125" customWidth="1"/>
    <col min="13061" max="13061" width="20" style="125" customWidth="1"/>
    <col min="13062" max="13062" width="23.140625" style="125" customWidth="1"/>
    <col min="13063" max="13303" width="9.140625" style="125"/>
    <col min="13304" max="13304" width="3.28515625" style="125" customWidth="1"/>
    <col min="13305" max="13305" width="13" style="125" customWidth="1"/>
    <col min="13306" max="13306" width="25.85546875" style="125" customWidth="1"/>
    <col min="13307" max="13307" width="23.42578125" style="125" customWidth="1"/>
    <col min="13308" max="13308" width="1.42578125" style="125" customWidth="1"/>
    <col min="13309" max="13309" width="13.28515625" style="125" customWidth="1"/>
    <col min="13310" max="13310" width="13.7109375" style="125" customWidth="1"/>
    <col min="13311" max="13311" width="14.140625" style="125" bestFit="1" customWidth="1"/>
    <col min="13312" max="13312" width="48" style="125" customWidth="1"/>
    <col min="13313" max="13313" width="23.140625" style="125" customWidth="1"/>
    <col min="13314" max="13314" width="19.85546875" style="125" customWidth="1"/>
    <col min="13315" max="13315" width="22" style="125" customWidth="1"/>
    <col min="13316" max="13316" width="22.140625" style="125" customWidth="1"/>
    <col min="13317" max="13317" width="20" style="125" customWidth="1"/>
    <col min="13318" max="13318" width="23.140625" style="125" customWidth="1"/>
    <col min="13319" max="13559" width="9.140625" style="125"/>
    <col min="13560" max="13560" width="3.28515625" style="125" customWidth="1"/>
    <col min="13561" max="13561" width="13" style="125" customWidth="1"/>
    <col min="13562" max="13562" width="25.85546875" style="125" customWidth="1"/>
    <col min="13563" max="13563" width="23.42578125" style="125" customWidth="1"/>
    <col min="13564" max="13564" width="1.42578125" style="125" customWidth="1"/>
    <col min="13565" max="13565" width="13.28515625" style="125" customWidth="1"/>
    <col min="13566" max="13566" width="13.7109375" style="125" customWidth="1"/>
    <col min="13567" max="13567" width="14.140625" style="125" bestFit="1" customWidth="1"/>
    <col min="13568" max="13568" width="48" style="125" customWidth="1"/>
    <col min="13569" max="13569" width="23.140625" style="125" customWidth="1"/>
    <col min="13570" max="13570" width="19.85546875" style="125" customWidth="1"/>
    <col min="13571" max="13571" width="22" style="125" customWidth="1"/>
    <col min="13572" max="13572" width="22.140625" style="125" customWidth="1"/>
    <col min="13573" max="13573" width="20" style="125" customWidth="1"/>
    <col min="13574" max="13574" width="23.140625" style="125" customWidth="1"/>
    <col min="13575" max="13815" width="9.140625" style="125"/>
    <col min="13816" max="13816" width="3.28515625" style="125" customWidth="1"/>
    <col min="13817" max="13817" width="13" style="125" customWidth="1"/>
    <col min="13818" max="13818" width="25.85546875" style="125" customWidth="1"/>
    <col min="13819" max="13819" width="23.42578125" style="125" customWidth="1"/>
    <col min="13820" max="13820" width="1.42578125" style="125" customWidth="1"/>
    <col min="13821" max="13821" width="13.28515625" style="125" customWidth="1"/>
    <col min="13822" max="13822" width="13.7109375" style="125" customWidth="1"/>
    <col min="13823" max="13823" width="14.140625" style="125" bestFit="1" customWidth="1"/>
    <col min="13824" max="13824" width="48" style="125" customWidth="1"/>
    <col min="13825" max="13825" width="23.140625" style="125" customWidth="1"/>
    <col min="13826" max="13826" width="19.85546875" style="125" customWidth="1"/>
    <col min="13827" max="13827" width="22" style="125" customWidth="1"/>
    <col min="13828" max="13828" width="22.140625" style="125" customWidth="1"/>
    <col min="13829" max="13829" width="20" style="125" customWidth="1"/>
    <col min="13830" max="13830" width="23.140625" style="125" customWidth="1"/>
    <col min="13831" max="14071" width="9.140625" style="125"/>
    <col min="14072" max="14072" width="3.28515625" style="125" customWidth="1"/>
    <col min="14073" max="14073" width="13" style="125" customWidth="1"/>
    <col min="14074" max="14074" width="25.85546875" style="125" customWidth="1"/>
    <col min="14075" max="14075" width="23.42578125" style="125" customWidth="1"/>
    <col min="14076" max="14076" width="1.42578125" style="125" customWidth="1"/>
    <col min="14077" max="14077" width="13.28515625" style="125" customWidth="1"/>
    <col min="14078" max="14078" width="13.7109375" style="125" customWidth="1"/>
    <col min="14079" max="14079" width="14.140625" style="125" bestFit="1" customWidth="1"/>
    <col min="14080" max="14080" width="48" style="125" customWidth="1"/>
    <col min="14081" max="14081" width="23.140625" style="125" customWidth="1"/>
    <col min="14082" max="14082" width="19.85546875" style="125" customWidth="1"/>
    <col min="14083" max="14083" width="22" style="125" customWidth="1"/>
    <col min="14084" max="14084" width="22.140625" style="125" customWidth="1"/>
    <col min="14085" max="14085" width="20" style="125" customWidth="1"/>
    <col min="14086" max="14086" width="23.140625" style="125" customWidth="1"/>
    <col min="14087" max="14327" width="9.140625" style="125"/>
    <col min="14328" max="14328" width="3.28515625" style="125" customWidth="1"/>
    <col min="14329" max="14329" width="13" style="125" customWidth="1"/>
    <col min="14330" max="14330" width="25.85546875" style="125" customWidth="1"/>
    <col min="14331" max="14331" width="23.42578125" style="125" customWidth="1"/>
    <col min="14332" max="14332" width="1.42578125" style="125" customWidth="1"/>
    <col min="14333" max="14333" width="13.28515625" style="125" customWidth="1"/>
    <col min="14334" max="14334" width="13.7109375" style="125" customWidth="1"/>
    <col min="14335" max="14335" width="14.140625" style="125" bestFit="1" customWidth="1"/>
    <col min="14336" max="14336" width="48" style="125" customWidth="1"/>
    <col min="14337" max="14337" width="23.140625" style="125" customWidth="1"/>
    <col min="14338" max="14338" width="19.85546875" style="125" customWidth="1"/>
    <col min="14339" max="14339" width="22" style="125" customWidth="1"/>
    <col min="14340" max="14340" width="22.140625" style="125" customWidth="1"/>
    <col min="14341" max="14341" width="20" style="125" customWidth="1"/>
    <col min="14342" max="14342" width="23.140625" style="125" customWidth="1"/>
    <col min="14343" max="14583" width="9.140625" style="125"/>
    <col min="14584" max="14584" width="3.28515625" style="125" customWidth="1"/>
    <col min="14585" max="14585" width="13" style="125" customWidth="1"/>
    <col min="14586" max="14586" width="25.85546875" style="125" customWidth="1"/>
    <col min="14587" max="14587" width="23.42578125" style="125" customWidth="1"/>
    <col min="14588" max="14588" width="1.42578125" style="125" customWidth="1"/>
    <col min="14589" max="14589" width="13.28515625" style="125" customWidth="1"/>
    <col min="14590" max="14590" width="13.7109375" style="125" customWidth="1"/>
    <col min="14591" max="14591" width="14.140625" style="125" bestFit="1" customWidth="1"/>
    <col min="14592" max="14592" width="48" style="125" customWidth="1"/>
    <col min="14593" max="14593" width="23.140625" style="125" customWidth="1"/>
    <col min="14594" max="14594" width="19.85546875" style="125" customWidth="1"/>
    <col min="14595" max="14595" width="22" style="125" customWidth="1"/>
    <col min="14596" max="14596" width="22.140625" style="125" customWidth="1"/>
    <col min="14597" max="14597" width="20" style="125" customWidth="1"/>
    <col min="14598" max="14598" width="23.140625" style="125" customWidth="1"/>
    <col min="14599" max="14839" width="9.140625" style="125"/>
    <col min="14840" max="14840" width="3.28515625" style="125" customWidth="1"/>
    <col min="14841" max="14841" width="13" style="125" customWidth="1"/>
    <col min="14842" max="14842" width="25.85546875" style="125" customWidth="1"/>
    <col min="14843" max="14843" width="23.42578125" style="125" customWidth="1"/>
    <col min="14844" max="14844" width="1.42578125" style="125" customWidth="1"/>
    <col min="14845" max="14845" width="13.28515625" style="125" customWidth="1"/>
    <col min="14846" max="14846" width="13.7109375" style="125" customWidth="1"/>
    <col min="14847" max="14847" width="14.140625" style="125" bestFit="1" customWidth="1"/>
    <col min="14848" max="14848" width="48" style="125" customWidth="1"/>
    <col min="14849" max="14849" width="23.140625" style="125" customWidth="1"/>
    <col min="14850" max="14850" width="19.85546875" style="125" customWidth="1"/>
    <col min="14851" max="14851" width="22" style="125" customWidth="1"/>
    <col min="14852" max="14852" width="22.140625" style="125" customWidth="1"/>
    <col min="14853" max="14853" width="20" style="125" customWidth="1"/>
    <col min="14854" max="14854" width="23.140625" style="125" customWidth="1"/>
    <col min="14855" max="15095" width="9.140625" style="125"/>
    <col min="15096" max="15096" width="3.28515625" style="125" customWidth="1"/>
    <col min="15097" max="15097" width="13" style="125" customWidth="1"/>
    <col min="15098" max="15098" width="25.85546875" style="125" customWidth="1"/>
    <col min="15099" max="15099" width="23.42578125" style="125" customWidth="1"/>
    <col min="15100" max="15100" width="1.42578125" style="125" customWidth="1"/>
    <col min="15101" max="15101" width="13.28515625" style="125" customWidth="1"/>
    <col min="15102" max="15102" width="13.7109375" style="125" customWidth="1"/>
    <col min="15103" max="15103" width="14.140625" style="125" bestFit="1" customWidth="1"/>
    <col min="15104" max="15104" width="48" style="125" customWidth="1"/>
    <col min="15105" max="15105" width="23.140625" style="125" customWidth="1"/>
    <col min="15106" max="15106" width="19.85546875" style="125" customWidth="1"/>
    <col min="15107" max="15107" width="22" style="125" customWidth="1"/>
    <col min="15108" max="15108" width="22.140625" style="125" customWidth="1"/>
    <col min="15109" max="15109" width="20" style="125" customWidth="1"/>
    <col min="15110" max="15110" width="23.140625" style="125" customWidth="1"/>
    <col min="15111" max="15351" width="9.140625" style="125"/>
    <col min="15352" max="15352" width="3.28515625" style="125" customWidth="1"/>
    <col min="15353" max="15353" width="13" style="125" customWidth="1"/>
    <col min="15354" max="15354" width="25.85546875" style="125" customWidth="1"/>
    <col min="15355" max="15355" width="23.42578125" style="125" customWidth="1"/>
    <col min="15356" max="15356" width="1.42578125" style="125" customWidth="1"/>
    <col min="15357" max="15357" width="13.28515625" style="125" customWidth="1"/>
    <col min="15358" max="15358" width="13.7109375" style="125" customWidth="1"/>
    <col min="15359" max="15359" width="14.140625" style="125" bestFit="1" customWidth="1"/>
    <col min="15360" max="15360" width="48" style="125" customWidth="1"/>
    <col min="15361" max="15361" width="23.140625" style="125" customWidth="1"/>
    <col min="15362" max="15362" width="19.85546875" style="125" customWidth="1"/>
    <col min="15363" max="15363" width="22" style="125" customWidth="1"/>
    <col min="15364" max="15364" width="22.140625" style="125" customWidth="1"/>
    <col min="15365" max="15365" width="20" style="125" customWidth="1"/>
    <col min="15366" max="15366" width="23.140625" style="125" customWidth="1"/>
    <col min="15367" max="15607" width="9.140625" style="125"/>
    <col min="15608" max="15608" width="3.28515625" style="125" customWidth="1"/>
    <col min="15609" max="15609" width="13" style="125" customWidth="1"/>
    <col min="15610" max="15610" width="25.85546875" style="125" customWidth="1"/>
    <col min="15611" max="15611" width="23.42578125" style="125" customWidth="1"/>
    <col min="15612" max="15612" width="1.42578125" style="125" customWidth="1"/>
    <col min="15613" max="15613" width="13.28515625" style="125" customWidth="1"/>
    <col min="15614" max="15614" width="13.7109375" style="125" customWidth="1"/>
    <col min="15615" max="15615" width="14.140625" style="125" bestFit="1" customWidth="1"/>
    <col min="15616" max="15616" width="48" style="125" customWidth="1"/>
    <col min="15617" max="15617" width="23.140625" style="125" customWidth="1"/>
    <col min="15618" max="15618" width="19.85546875" style="125" customWidth="1"/>
    <col min="15619" max="15619" width="22" style="125" customWidth="1"/>
    <col min="15620" max="15620" width="22.140625" style="125" customWidth="1"/>
    <col min="15621" max="15621" width="20" style="125" customWidth="1"/>
    <col min="15622" max="15622" width="23.140625" style="125" customWidth="1"/>
    <col min="15623" max="15863" width="9.140625" style="125"/>
    <col min="15864" max="15864" width="3.28515625" style="125" customWidth="1"/>
    <col min="15865" max="15865" width="13" style="125" customWidth="1"/>
    <col min="15866" max="15866" width="25.85546875" style="125" customWidth="1"/>
    <col min="15867" max="15867" width="23.42578125" style="125" customWidth="1"/>
    <col min="15868" max="15868" width="1.42578125" style="125" customWidth="1"/>
    <col min="15869" max="15869" width="13.28515625" style="125" customWidth="1"/>
    <col min="15870" max="15870" width="13.7109375" style="125" customWidth="1"/>
    <col min="15871" max="15871" width="14.140625" style="125" bestFit="1" customWidth="1"/>
    <col min="15872" max="15872" width="48" style="125" customWidth="1"/>
    <col min="15873" max="15873" width="23.140625" style="125" customWidth="1"/>
    <col min="15874" max="15874" width="19.85546875" style="125" customWidth="1"/>
    <col min="15875" max="15875" width="22" style="125" customWidth="1"/>
    <col min="15876" max="15876" width="22.140625" style="125" customWidth="1"/>
    <col min="15877" max="15877" width="20" style="125" customWidth="1"/>
    <col min="15878" max="15878" width="23.140625" style="125" customWidth="1"/>
    <col min="15879" max="16119" width="9.140625" style="125"/>
    <col min="16120" max="16120" width="3.28515625" style="125" customWidth="1"/>
    <col min="16121" max="16121" width="13" style="125" customWidth="1"/>
    <col min="16122" max="16122" width="25.85546875" style="125" customWidth="1"/>
    <col min="16123" max="16123" width="23.42578125" style="125" customWidth="1"/>
    <col min="16124" max="16124" width="1.42578125" style="125" customWidth="1"/>
    <col min="16125" max="16125" width="13.28515625" style="125" customWidth="1"/>
    <col min="16126" max="16126" width="13.7109375" style="125" customWidth="1"/>
    <col min="16127" max="16127" width="14.140625" style="125" bestFit="1" customWidth="1"/>
    <col min="16128" max="16128" width="48" style="125" customWidth="1"/>
    <col min="16129" max="16129" width="23.140625" style="125" customWidth="1"/>
    <col min="16130" max="16130" width="19.85546875" style="125" customWidth="1"/>
    <col min="16131" max="16131" width="22" style="125" customWidth="1"/>
    <col min="16132" max="16132" width="22.140625" style="125" customWidth="1"/>
    <col min="16133" max="16133" width="20" style="125" customWidth="1"/>
    <col min="16134" max="16134" width="23.140625" style="125" customWidth="1"/>
    <col min="16135" max="16384" width="9.140625" style="125"/>
  </cols>
  <sheetData>
    <row r="1" spans="2:18" ht="16.5" thickBot="1" x14ac:dyDescent="0.3"/>
    <row r="2" spans="2:18" ht="32.25" customHeight="1" thickBot="1" x14ac:dyDescent="0.35">
      <c r="B2" s="281" t="s">
        <v>228</v>
      </c>
      <c r="C2" s="282"/>
      <c r="D2" s="282"/>
      <c r="E2" s="282"/>
      <c r="F2" s="282"/>
      <c r="G2" s="282"/>
      <c r="H2" s="283"/>
      <c r="I2" s="283"/>
      <c r="J2" s="283"/>
      <c r="K2" s="283"/>
      <c r="L2" s="284"/>
      <c r="M2" s="265" t="s">
        <v>171</v>
      </c>
      <c r="N2" s="263"/>
      <c r="O2" s="263"/>
      <c r="P2" s="263"/>
      <c r="Q2" s="263"/>
      <c r="R2" s="264"/>
    </row>
    <row r="3" spans="2:18" ht="33" customHeight="1" x14ac:dyDescent="0.25">
      <c r="B3" s="285" t="s">
        <v>198</v>
      </c>
      <c r="C3" s="129" t="s">
        <v>197</v>
      </c>
      <c r="D3" s="129"/>
      <c r="E3" s="129"/>
      <c r="F3" s="129"/>
      <c r="G3" s="129"/>
      <c r="H3" s="292"/>
      <c r="I3" s="295"/>
      <c r="J3" s="286"/>
      <c r="K3" s="286"/>
      <c r="L3" s="286"/>
      <c r="M3" s="286"/>
      <c r="N3" s="286"/>
      <c r="O3" s="286"/>
      <c r="P3" s="286"/>
      <c r="Q3" s="286"/>
      <c r="R3" s="287"/>
    </row>
    <row r="4" spans="2:18" ht="25.5" customHeight="1" x14ac:dyDescent="0.25">
      <c r="B4" s="128"/>
      <c r="C4" s="129"/>
      <c r="D4" s="129"/>
      <c r="E4" s="129"/>
      <c r="F4" s="129"/>
      <c r="G4" s="129"/>
      <c r="H4" s="293"/>
      <c r="I4" s="295"/>
      <c r="J4" s="288"/>
      <c r="K4" s="288"/>
      <c r="L4" s="288"/>
      <c r="M4" s="288"/>
      <c r="N4" s="288"/>
      <c r="O4" s="288"/>
      <c r="P4" s="288"/>
      <c r="Q4" s="288"/>
      <c r="R4" s="289"/>
    </row>
    <row r="5" spans="2:18" ht="30.75" customHeight="1" x14ac:dyDescent="0.25">
      <c r="B5" s="128" t="s">
        <v>199</v>
      </c>
      <c r="C5" s="129"/>
      <c r="D5" s="129"/>
      <c r="E5" s="129"/>
      <c r="F5" s="129"/>
      <c r="G5" s="129"/>
      <c r="H5" s="293"/>
      <c r="I5" s="295"/>
      <c r="J5" s="288"/>
      <c r="K5" s="288"/>
      <c r="L5" s="288"/>
      <c r="M5" s="288"/>
      <c r="N5" s="288"/>
      <c r="O5" s="288"/>
      <c r="P5" s="288"/>
      <c r="Q5" s="288"/>
      <c r="R5" s="289"/>
    </row>
    <row r="6" spans="2:18" ht="22.5" customHeight="1" thickBot="1" x14ac:dyDescent="0.3">
      <c r="B6" s="130"/>
      <c r="C6" s="131"/>
      <c r="D6" s="131"/>
      <c r="E6" s="131"/>
      <c r="F6" s="131"/>
      <c r="G6" s="131"/>
      <c r="H6" s="294"/>
      <c r="I6" s="295"/>
      <c r="J6" s="290"/>
      <c r="K6" s="290"/>
      <c r="L6" s="290"/>
      <c r="M6" s="290"/>
      <c r="N6" s="290"/>
      <c r="O6" s="290"/>
      <c r="P6" s="290"/>
      <c r="Q6" s="290"/>
      <c r="R6" s="291"/>
    </row>
    <row r="7" spans="2:18" ht="29.25" customHeight="1" thickBot="1" x14ac:dyDescent="0.4">
      <c r="B7" s="132" t="s">
        <v>172</v>
      </c>
      <c r="C7" s="133"/>
      <c r="D7" s="133"/>
      <c r="E7" s="133"/>
      <c r="F7" s="133"/>
      <c r="G7" s="297">
        <v>2019</v>
      </c>
      <c r="H7" s="258"/>
      <c r="I7" s="259"/>
      <c r="J7" s="260" t="s">
        <v>173</v>
      </c>
      <c r="K7" s="261"/>
      <c r="L7" s="262"/>
      <c r="M7" s="296">
        <v>2019</v>
      </c>
      <c r="N7" s="266"/>
      <c r="O7" s="266"/>
      <c r="P7" s="266"/>
      <c r="Q7" s="266"/>
      <c r="R7" s="267"/>
    </row>
    <row r="8" spans="2:18" ht="29.25" customHeight="1" thickBot="1" x14ac:dyDescent="0.3">
      <c r="B8" s="132"/>
      <c r="C8" s="133"/>
      <c r="D8" s="133"/>
      <c r="E8" s="133"/>
      <c r="F8" s="133"/>
      <c r="G8" s="133"/>
      <c r="H8" s="134"/>
      <c r="I8" s="135"/>
      <c r="J8" s="136"/>
      <c r="K8" s="246"/>
      <c r="L8" s="137"/>
      <c r="M8" s="268"/>
      <c r="N8" s="269"/>
      <c r="O8" s="269"/>
      <c r="P8" s="269"/>
      <c r="Q8" s="269"/>
      <c r="R8" s="270"/>
    </row>
    <row r="9" spans="2:18" ht="60" customHeight="1" thickBot="1" x14ac:dyDescent="0.35">
      <c r="B9" s="138" t="s">
        <v>174</v>
      </c>
      <c r="C9" s="139" t="s">
        <v>200</v>
      </c>
      <c r="D9" s="209" t="s">
        <v>209</v>
      </c>
      <c r="E9" s="209" t="s">
        <v>207</v>
      </c>
      <c r="F9" s="209" t="s">
        <v>229</v>
      </c>
      <c r="G9" s="138" t="s">
        <v>174</v>
      </c>
      <c r="H9" s="272" t="s">
        <v>201</v>
      </c>
      <c r="I9" s="140"/>
      <c r="J9" s="141" t="s">
        <v>174</v>
      </c>
      <c r="K9" s="247" t="s">
        <v>175</v>
      </c>
      <c r="L9" s="217" t="s">
        <v>176</v>
      </c>
      <c r="M9" s="218" t="s">
        <v>20</v>
      </c>
      <c r="N9" s="233" t="s">
        <v>221</v>
      </c>
      <c r="O9" s="234" t="s">
        <v>204</v>
      </c>
      <c r="P9" s="233" t="s">
        <v>222</v>
      </c>
      <c r="Q9" s="219" t="s">
        <v>148</v>
      </c>
      <c r="R9" s="220" t="s">
        <v>177</v>
      </c>
    </row>
    <row r="10" spans="2:18" x14ac:dyDescent="0.25">
      <c r="B10" s="142"/>
      <c r="C10" s="143"/>
      <c r="D10" s="129"/>
      <c r="E10" s="129"/>
      <c r="F10" s="129"/>
      <c r="G10" s="129"/>
      <c r="H10" s="144" t="s">
        <v>178</v>
      </c>
      <c r="I10" s="145"/>
      <c r="J10" s="146"/>
      <c r="K10" s="245"/>
      <c r="L10" s="221" t="s">
        <v>178</v>
      </c>
      <c r="M10" s="222" t="s">
        <v>178</v>
      </c>
      <c r="N10" s="222" t="s">
        <v>178</v>
      </c>
      <c r="O10" s="222" t="s">
        <v>178</v>
      </c>
      <c r="P10" s="222" t="s">
        <v>178</v>
      </c>
      <c r="Q10" s="222" t="s">
        <v>178</v>
      </c>
      <c r="R10" s="221" t="s">
        <v>178</v>
      </c>
    </row>
    <row r="11" spans="2:18" x14ac:dyDescent="0.25">
      <c r="B11" s="254">
        <v>43556</v>
      </c>
      <c r="C11" s="147" t="s">
        <v>179</v>
      </c>
      <c r="D11" s="147">
        <v>1</v>
      </c>
      <c r="E11" s="147">
        <v>1</v>
      </c>
      <c r="F11" s="147">
        <v>0</v>
      </c>
      <c r="G11" s="147"/>
      <c r="H11" s="148">
        <v>0</v>
      </c>
      <c r="I11" s="149"/>
      <c r="J11" s="150"/>
      <c r="K11" s="151"/>
      <c r="L11" s="223">
        <f>SUM(M11:Q11)</f>
        <v>0</v>
      </c>
      <c r="M11" s="222"/>
      <c r="N11" s="222"/>
      <c r="O11" s="222"/>
      <c r="P11" s="222"/>
      <c r="Q11" s="222"/>
      <c r="R11" s="224">
        <f>H11</f>
        <v>0</v>
      </c>
    </row>
    <row r="12" spans="2:18" x14ac:dyDescent="0.25">
      <c r="B12" s="210"/>
      <c r="C12" s="211"/>
      <c r="D12" s="212"/>
      <c r="E12" s="212"/>
      <c r="F12" s="212"/>
      <c r="G12" s="210"/>
      <c r="H12" s="212"/>
      <c r="I12" s="149"/>
      <c r="J12" s="150"/>
      <c r="K12" s="151"/>
      <c r="L12" s="223">
        <f t="shared" ref="L12" si="0">SUM(M12:Q12)</f>
        <v>0</v>
      </c>
      <c r="M12" s="226"/>
      <c r="N12" s="226"/>
      <c r="O12" s="226"/>
      <c r="P12" s="226"/>
      <c r="Q12" s="226"/>
      <c r="R12" s="224">
        <f t="shared" ref="R12:R34" si="1">R11+H12-M12-N12-O12-P12-Q12</f>
        <v>0</v>
      </c>
    </row>
    <row r="13" spans="2:18" x14ac:dyDescent="0.25">
      <c r="B13" s="210">
        <v>43696</v>
      </c>
      <c r="C13" s="211" t="s">
        <v>202</v>
      </c>
      <c r="D13" s="212">
        <v>67</v>
      </c>
      <c r="E13" s="214">
        <v>2000</v>
      </c>
      <c r="F13" s="212">
        <f t="shared" ref="F13:F26" si="2">D13*E13</f>
        <v>134000</v>
      </c>
      <c r="G13" s="210">
        <v>43697</v>
      </c>
      <c r="H13" s="215">
        <v>11000</v>
      </c>
      <c r="I13" s="149"/>
      <c r="J13" s="150">
        <v>43537</v>
      </c>
      <c r="K13" s="151" t="s">
        <v>223</v>
      </c>
      <c r="L13" s="152">
        <v>76000</v>
      </c>
      <c r="M13" s="227"/>
      <c r="N13" s="227">
        <v>76000</v>
      </c>
      <c r="O13" s="228"/>
      <c r="P13" s="227"/>
      <c r="Q13" s="227"/>
      <c r="R13" s="224">
        <f t="shared" si="1"/>
        <v>-65000</v>
      </c>
    </row>
    <row r="14" spans="2:18" ht="31.5" x14ac:dyDescent="0.25">
      <c r="B14" s="210">
        <v>43697</v>
      </c>
      <c r="C14" s="211" t="s">
        <v>203</v>
      </c>
      <c r="D14" s="212">
        <v>27</v>
      </c>
      <c r="E14" s="214">
        <v>3000</v>
      </c>
      <c r="F14" s="212">
        <f t="shared" si="2"/>
        <v>81000</v>
      </c>
      <c r="G14" s="210">
        <v>43704</v>
      </c>
      <c r="H14" s="215">
        <v>11000</v>
      </c>
      <c r="I14" s="149"/>
      <c r="J14" s="150">
        <v>43537</v>
      </c>
      <c r="K14" s="271" t="s">
        <v>219</v>
      </c>
      <c r="L14" s="152">
        <v>75000</v>
      </c>
      <c r="M14" s="227"/>
      <c r="N14" s="227"/>
      <c r="O14" s="228">
        <v>30000</v>
      </c>
      <c r="P14" s="227"/>
      <c r="Q14" s="227"/>
      <c r="R14" s="224">
        <f t="shared" si="1"/>
        <v>-84000</v>
      </c>
    </row>
    <row r="15" spans="2:18" x14ac:dyDescent="0.25">
      <c r="G15" s="210">
        <v>43713</v>
      </c>
      <c r="H15" s="215">
        <v>50000</v>
      </c>
      <c r="I15" s="149"/>
      <c r="J15" s="150">
        <v>43541</v>
      </c>
      <c r="K15" s="151" t="s">
        <v>210</v>
      </c>
      <c r="L15" s="152">
        <v>25000</v>
      </c>
      <c r="M15" s="227"/>
      <c r="N15" s="227">
        <v>25000</v>
      </c>
      <c r="O15" s="228"/>
      <c r="P15" s="227"/>
      <c r="Q15" s="227"/>
      <c r="R15" s="224">
        <f t="shared" si="1"/>
        <v>-59000</v>
      </c>
    </row>
    <row r="16" spans="2:18" x14ac:dyDescent="0.25">
      <c r="B16" s="210">
        <v>43704</v>
      </c>
      <c r="C16" s="211" t="s">
        <v>203</v>
      </c>
      <c r="D16" s="212">
        <v>50</v>
      </c>
      <c r="E16" s="214">
        <v>3000</v>
      </c>
      <c r="F16" s="212">
        <f t="shared" si="2"/>
        <v>150000</v>
      </c>
      <c r="G16" s="210">
        <v>43717</v>
      </c>
      <c r="H16" s="215">
        <v>200000</v>
      </c>
      <c r="I16" s="149"/>
      <c r="J16" s="150">
        <v>43713</v>
      </c>
      <c r="K16" s="151" t="s">
        <v>211</v>
      </c>
      <c r="L16" s="152">
        <v>50000</v>
      </c>
      <c r="M16" s="227"/>
      <c r="N16" s="227">
        <v>50000</v>
      </c>
      <c r="O16" s="228"/>
      <c r="P16" s="227"/>
      <c r="Q16" s="227"/>
      <c r="R16" s="224">
        <f t="shared" si="1"/>
        <v>91000</v>
      </c>
    </row>
    <row r="17" spans="2:29" x14ac:dyDescent="0.25">
      <c r="B17" s="210">
        <v>43704</v>
      </c>
      <c r="C17" s="211"/>
      <c r="D17" s="212"/>
      <c r="E17" s="214"/>
      <c r="F17" s="212">
        <f t="shared" si="2"/>
        <v>0</v>
      </c>
      <c r="G17" s="210">
        <v>43725</v>
      </c>
      <c r="H17" s="215">
        <v>100000</v>
      </c>
      <c r="I17" s="149"/>
      <c r="J17" s="150"/>
      <c r="K17" s="151" t="s">
        <v>212</v>
      </c>
      <c r="L17" s="152">
        <v>35000</v>
      </c>
      <c r="M17" s="227"/>
      <c r="N17" s="227"/>
      <c r="O17" s="228"/>
      <c r="P17" s="227">
        <v>35000</v>
      </c>
      <c r="Q17" s="227"/>
      <c r="R17" s="224">
        <f t="shared" si="1"/>
        <v>156000</v>
      </c>
    </row>
    <row r="18" spans="2:29" x14ac:dyDescent="0.25">
      <c r="B18" s="210">
        <v>43725</v>
      </c>
      <c r="C18" s="211" t="s">
        <v>202</v>
      </c>
      <c r="D18" s="212">
        <v>80</v>
      </c>
      <c r="E18" s="214">
        <v>2000</v>
      </c>
      <c r="F18" s="212">
        <f t="shared" si="2"/>
        <v>160000</v>
      </c>
      <c r="G18" s="210">
        <v>43725</v>
      </c>
      <c r="H18" s="215">
        <f>20*500+50*150</f>
        <v>17500</v>
      </c>
      <c r="I18" s="149"/>
      <c r="J18" s="210">
        <v>43697</v>
      </c>
      <c r="K18" s="248" t="s">
        <v>204</v>
      </c>
      <c r="L18" s="214"/>
      <c r="M18" s="229"/>
      <c r="N18" s="229"/>
      <c r="O18" s="229">
        <v>4000</v>
      </c>
      <c r="P18" s="229"/>
      <c r="Q18" s="229"/>
      <c r="R18" s="224">
        <f t="shared" si="1"/>
        <v>169500</v>
      </c>
    </row>
    <row r="19" spans="2:29" x14ac:dyDescent="0.25">
      <c r="B19" s="210">
        <v>43725</v>
      </c>
      <c r="C19" s="211" t="s">
        <v>203</v>
      </c>
      <c r="D19" s="212">
        <v>97</v>
      </c>
      <c r="E19" s="214">
        <v>3000</v>
      </c>
      <c r="F19" s="212">
        <f t="shared" si="2"/>
        <v>291000</v>
      </c>
      <c r="G19" s="210"/>
      <c r="H19" s="215"/>
      <c r="I19" s="149"/>
      <c r="J19" s="150"/>
      <c r="K19" s="151" t="s">
        <v>213</v>
      </c>
      <c r="L19" s="152">
        <v>30000</v>
      </c>
      <c r="M19" s="226"/>
      <c r="N19" s="235">
        <v>30000</v>
      </c>
      <c r="O19" s="226"/>
      <c r="P19" s="226"/>
      <c r="Q19" s="226"/>
      <c r="R19" s="224">
        <f t="shared" si="1"/>
        <v>139500</v>
      </c>
    </row>
    <row r="20" spans="2:29" s="157" customFormat="1" ht="18.75" customHeight="1" x14ac:dyDescent="0.25">
      <c r="B20" s="211"/>
      <c r="G20" s="211"/>
      <c r="H20" s="215">
        <v>30000</v>
      </c>
      <c r="I20" s="149"/>
      <c r="J20" s="150"/>
      <c r="K20" s="151" t="s">
        <v>214</v>
      </c>
      <c r="L20" s="152">
        <v>45000</v>
      </c>
      <c r="M20" s="227"/>
      <c r="N20" s="227">
        <v>45000</v>
      </c>
      <c r="O20" s="228">
        <v>20000</v>
      </c>
      <c r="P20" s="227"/>
      <c r="Q20" s="227"/>
      <c r="R20" s="224">
        <f t="shared" si="1"/>
        <v>104500</v>
      </c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</row>
    <row r="21" spans="2:29" s="157" customFormat="1" ht="15.75" customHeight="1" x14ac:dyDescent="0.25">
      <c r="B21" s="213">
        <v>43770</v>
      </c>
      <c r="C21" s="211" t="s">
        <v>203</v>
      </c>
      <c r="D21" s="212">
        <v>100</v>
      </c>
      <c r="E21" s="214">
        <v>3000</v>
      </c>
      <c r="F21" s="212">
        <f t="shared" si="2"/>
        <v>300000</v>
      </c>
      <c r="G21" s="210">
        <v>43796</v>
      </c>
      <c r="H21" s="215">
        <v>50000</v>
      </c>
      <c r="I21" s="149"/>
      <c r="J21" s="150"/>
      <c r="K21" s="151" t="s">
        <v>215</v>
      </c>
      <c r="L21" s="152">
        <v>26000</v>
      </c>
      <c r="M21" s="225"/>
      <c r="N21" s="225">
        <v>30000</v>
      </c>
      <c r="O21" s="225"/>
      <c r="P21" s="225"/>
      <c r="Q21" s="225"/>
      <c r="R21" s="224">
        <f t="shared" si="1"/>
        <v>124500</v>
      </c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</row>
    <row r="22" spans="2:29" s="157" customFormat="1" ht="18" customHeight="1" x14ac:dyDescent="0.25">
      <c r="B22" s="213">
        <v>43770</v>
      </c>
      <c r="C22" s="211" t="s">
        <v>205</v>
      </c>
      <c r="D22" s="212">
        <v>50</v>
      </c>
      <c r="E22" s="214">
        <v>3000</v>
      </c>
      <c r="F22" s="212">
        <f t="shared" si="2"/>
        <v>150000</v>
      </c>
      <c r="G22" s="211" t="s">
        <v>208</v>
      </c>
      <c r="H22" s="215">
        <v>180000</v>
      </c>
      <c r="I22" s="149"/>
      <c r="J22" s="211"/>
      <c r="K22" s="249" t="s">
        <v>204</v>
      </c>
      <c r="L22" s="152"/>
      <c r="M22" s="225"/>
      <c r="N22" s="225">
        <v>12000</v>
      </c>
      <c r="O22" s="225"/>
      <c r="P22" s="225"/>
      <c r="Q22" s="225"/>
      <c r="R22" s="224">
        <f t="shared" si="1"/>
        <v>292500</v>
      </c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</row>
    <row r="23" spans="2:29" s="157" customFormat="1" ht="30" customHeight="1" x14ac:dyDescent="0.25">
      <c r="B23" s="213">
        <v>43770</v>
      </c>
      <c r="C23" s="211" t="s">
        <v>206</v>
      </c>
      <c r="D23" s="212">
        <v>17</v>
      </c>
      <c r="E23" s="214">
        <v>3000</v>
      </c>
      <c r="F23" s="212">
        <f t="shared" si="2"/>
        <v>51000</v>
      </c>
      <c r="G23" s="210">
        <v>43850</v>
      </c>
      <c r="H23" s="215">
        <v>300000</v>
      </c>
      <c r="I23" s="149"/>
      <c r="J23" s="150"/>
      <c r="K23" s="271" t="s">
        <v>226</v>
      </c>
      <c r="L23" s="152">
        <v>45000</v>
      </c>
      <c r="M23" s="225"/>
      <c r="N23" s="225">
        <v>45000</v>
      </c>
      <c r="O23" s="225"/>
      <c r="P23" s="225"/>
      <c r="Q23" s="225"/>
      <c r="R23" s="224">
        <f t="shared" si="1"/>
        <v>547500</v>
      </c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</row>
    <row r="24" spans="2:29" s="157" customFormat="1" x14ac:dyDescent="0.25">
      <c r="B24" s="213"/>
      <c r="C24" s="211"/>
      <c r="D24" s="212"/>
      <c r="E24" s="212"/>
      <c r="F24" s="212">
        <f t="shared" si="2"/>
        <v>0</v>
      </c>
      <c r="G24" s="210">
        <v>43818</v>
      </c>
      <c r="H24" s="215">
        <v>100000</v>
      </c>
      <c r="I24" s="149"/>
      <c r="J24" s="150"/>
      <c r="K24" s="151" t="s">
        <v>216</v>
      </c>
      <c r="L24" s="152">
        <v>16000</v>
      </c>
      <c r="M24" s="225"/>
      <c r="N24" s="225"/>
      <c r="O24" s="225">
        <v>16000</v>
      </c>
      <c r="P24" s="225"/>
      <c r="Q24" s="225"/>
      <c r="R24" s="224">
        <f t="shared" si="1"/>
        <v>631500</v>
      </c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</row>
    <row r="25" spans="2:29" s="157" customFormat="1" x14ac:dyDescent="0.25">
      <c r="B25" s="213"/>
      <c r="C25" s="211"/>
      <c r="D25" s="211"/>
      <c r="E25" s="211"/>
      <c r="F25" s="212">
        <f t="shared" si="2"/>
        <v>0</v>
      </c>
      <c r="G25" s="210">
        <v>43823</v>
      </c>
      <c r="H25" s="215">
        <v>70000</v>
      </c>
      <c r="I25" s="149"/>
      <c r="J25" s="150"/>
      <c r="K25" s="151" t="s">
        <v>215</v>
      </c>
      <c r="L25" s="152">
        <v>13000</v>
      </c>
      <c r="M25" s="225"/>
      <c r="N25" s="225">
        <v>13000</v>
      </c>
      <c r="O25" s="225"/>
      <c r="P25" s="225"/>
      <c r="Q25" s="225"/>
      <c r="R25" s="224">
        <f t="shared" si="1"/>
        <v>688500</v>
      </c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</row>
    <row r="26" spans="2:29" s="157" customFormat="1" ht="31.5" x14ac:dyDescent="0.25">
      <c r="B26" s="211"/>
      <c r="C26" s="211"/>
      <c r="D26" s="211"/>
      <c r="E26" s="211"/>
      <c r="F26" s="212">
        <f t="shared" si="2"/>
        <v>0</v>
      </c>
      <c r="G26" s="210">
        <v>43855</v>
      </c>
      <c r="H26" s="215">
        <v>100000</v>
      </c>
      <c r="I26" s="154"/>
      <c r="J26" s="156"/>
      <c r="K26" s="271" t="s">
        <v>224</v>
      </c>
      <c r="L26" s="158">
        <v>37000</v>
      </c>
      <c r="M26" s="225"/>
      <c r="N26" s="225"/>
      <c r="O26" s="225"/>
      <c r="P26" s="225"/>
      <c r="Q26" s="225"/>
      <c r="R26" s="224">
        <f t="shared" si="1"/>
        <v>788500</v>
      </c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</row>
    <row r="27" spans="2:29" s="157" customFormat="1" x14ac:dyDescent="0.25">
      <c r="B27" s="213">
        <v>43800</v>
      </c>
      <c r="C27" s="211" t="s">
        <v>225</v>
      </c>
      <c r="D27" s="211"/>
      <c r="E27" s="211"/>
      <c r="F27" s="212"/>
      <c r="G27" s="210"/>
      <c r="H27" s="215">
        <v>500000</v>
      </c>
      <c r="I27" s="154"/>
      <c r="J27" s="156"/>
      <c r="K27" s="155" t="s">
        <v>218</v>
      </c>
      <c r="L27" s="158">
        <v>12000</v>
      </c>
      <c r="M27" s="225"/>
      <c r="N27" s="225">
        <v>34000</v>
      </c>
      <c r="O27" s="225"/>
      <c r="P27" s="225"/>
      <c r="Q27" s="225"/>
      <c r="R27" s="224">
        <f t="shared" si="1"/>
        <v>1254500</v>
      </c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</row>
    <row r="28" spans="2:29" s="157" customFormat="1" x14ac:dyDescent="0.25">
      <c r="B28" s="211"/>
      <c r="C28" s="211"/>
      <c r="D28" s="211"/>
      <c r="E28" s="211"/>
      <c r="F28" s="212"/>
      <c r="G28" s="210"/>
      <c r="H28" s="215"/>
      <c r="I28" s="154"/>
      <c r="J28" s="156"/>
      <c r="K28" s="155" t="s">
        <v>216</v>
      </c>
      <c r="L28" s="158">
        <v>7000</v>
      </c>
      <c r="M28" s="230"/>
      <c r="N28" s="230"/>
      <c r="O28" s="230">
        <v>7000</v>
      </c>
      <c r="P28" s="230"/>
      <c r="Q28" s="230">
        <f>SUM(Q12:Q27)</f>
        <v>0</v>
      </c>
      <c r="R28" s="224">
        <f t="shared" si="1"/>
        <v>1247500</v>
      </c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</row>
    <row r="29" spans="2:29" s="157" customFormat="1" x14ac:dyDescent="0.25">
      <c r="B29" s="211"/>
      <c r="C29" s="211"/>
      <c r="D29" s="211"/>
      <c r="E29" s="211"/>
      <c r="F29" s="212"/>
      <c r="G29" s="210"/>
      <c r="H29" s="215"/>
      <c r="I29" s="154"/>
      <c r="J29" s="156"/>
      <c r="K29" s="155" t="s">
        <v>217</v>
      </c>
      <c r="L29" s="236">
        <v>450000</v>
      </c>
      <c r="M29" s="230"/>
      <c r="N29" s="230">
        <v>450000</v>
      </c>
      <c r="O29" s="230"/>
      <c r="P29" s="230"/>
      <c r="Q29" s="241"/>
      <c r="R29" s="224">
        <f t="shared" si="1"/>
        <v>797500</v>
      </c>
      <c r="S29" s="238"/>
      <c r="T29" s="238"/>
      <c r="U29" s="238"/>
      <c r="V29" s="238"/>
      <c r="W29" s="238"/>
      <c r="X29" s="238"/>
      <c r="Y29" s="238"/>
      <c r="Z29" s="125"/>
      <c r="AA29" s="125"/>
      <c r="AB29" s="125"/>
      <c r="AC29" s="125"/>
    </row>
    <row r="30" spans="2:29" s="157" customFormat="1" x14ac:dyDescent="0.25">
      <c r="B30" s="211"/>
      <c r="C30" s="211"/>
      <c r="D30" s="211"/>
      <c r="E30" s="211"/>
      <c r="F30" s="212"/>
      <c r="G30" s="210"/>
      <c r="H30" s="215"/>
      <c r="I30" s="154"/>
      <c r="J30" s="156"/>
      <c r="K30" s="155" t="s">
        <v>216</v>
      </c>
      <c r="L30" s="236">
        <v>11000</v>
      </c>
      <c r="M30" s="230"/>
      <c r="N30" s="230"/>
      <c r="O30" s="230">
        <v>11000</v>
      </c>
      <c r="P30" s="230"/>
      <c r="Q30" s="241"/>
      <c r="R30" s="224">
        <f t="shared" si="1"/>
        <v>786500</v>
      </c>
      <c r="S30" s="238"/>
      <c r="T30" s="238"/>
      <c r="U30" s="238"/>
      <c r="V30" s="238"/>
      <c r="W30" s="238"/>
      <c r="X30" s="238"/>
      <c r="Y30" s="238"/>
      <c r="Z30" s="125"/>
      <c r="AA30" s="125"/>
      <c r="AB30" s="125"/>
      <c r="AC30" s="125"/>
    </row>
    <row r="31" spans="2:29" s="157" customFormat="1" x14ac:dyDescent="0.25">
      <c r="B31" s="211"/>
      <c r="C31" s="211"/>
      <c r="D31" s="211"/>
      <c r="E31" s="211"/>
      <c r="F31" s="212"/>
      <c r="G31" s="210"/>
      <c r="H31" s="215"/>
      <c r="I31" s="154"/>
      <c r="J31" s="156"/>
      <c r="K31" s="155" t="s">
        <v>72</v>
      </c>
      <c r="L31" s="237">
        <v>41000</v>
      </c>
      <c r="M31" s="230"/>
      <c r="N31" s="230"/>
      <c r="O31" s="230"/>
      <c r="P31" s="230"/>
      <c r="Q31" s="241">
        <v>41000</v>
      </c>
      <c r="R31" s="224">
        <f t="shared" si="1"/>
        <v>745500</v>
      </c>
      <c r="S31" s="238"/>
      <c r="T31" s="238"/>
      <c r="U31" s="238"/>
      <c r="V31" s="238"/>
      <c r="W31" s="238"/>
      <c r="X31" s="238"/>
      <c r="Y31" s="238"/>
      <c r="Z31" s="125"/>
      <c r="AA31" s="125"/>
      <c r="AB31" s="125"/>
      <c r="AC31" s="125"/>
    </row>
    <row r="32" spans="2:29" s="157" customFormat="1" x14ac:dyDescent="0.25">
      <c r="B32" s="251"/>
      <c r="C32" s="211"/>
      <c r="D32" s="211"/>
      <c r="E32" s="211"/>
      <c r="F32" s="212"/>
      <c r="G32" s="216"/>
      <c r="H32" s="215"/>
      <c r="I32" s="154"/>
      <c r="J32" s="156"/>
      <c r="K32" s="155" t="s">
        <v>227</v>
      </c>
      <c r="L32" s="256">
        <v>750000</v>
      </c>
      <c r="M32" s="230">
        <v>750000</v>
      </c>
      <c r="N32" s="230"/>
      <c r="O32" s="230"/>
      <c r="P32" s="230"/>
      <c r="Q32" s="252"/>
      <c r="R32" s="224">
        <f t="shared" si="1"/>
        <v>-4500</v>
      </c>
      <c r="S32" s="238"/>
      <c r="T32" s="238"/>
      <c r="U32" s="238"/>
      <c r="V32" s="238"/>
      <c r="W32" s="238"/>
      <c r="X32" s="238"/>
      <c r="Y32" s="238"/>
      <c r="Z32" s="125"/>
      <c r="AA32" s="125"/>
      <c r="AB32" s="125"/>
      <c r="AC32" s="125"/>
    </row>
    <row r="33" spans="1:29" s="157" customFormat="1" x14ac:dyDescent="0.25">
      <c r="B33" s="251"/>
      <c r="C33" s="211"/>
      <c r="D33" s="211"/>
      <c r="E33" s="211"/>
      <c r="F33" s="212"/>
      <c r="G33" s="216"/>
      <c r="H33" s="215"/>
      <c r="I33" s="154"/>
      <c r="J33" s="156"/>
      <c r="K33" s="155" t="s">
        <v>150</v>
      </c>
      <c r="L33" s="257">
        <f>15000+24000+7200</f>
        <v>46200</v>
      </c>
      <c r="M33" s="230"/>
      <c r="N33" s="230"/>
      <c r="O33" s="230"/>
      <c r="P33" s="230"/>
      <c r="Q33" s="252">
        <v>46200</v>
      </c>
      <c r="R33" s="224">
        <f t="shared" si="1"/>
        <v>-50700</v>
      </c>
      <c r="S33" s="238"/>
      <c r="T33" s="238"/>
      <c r="U33" s="238"/>
      <c r="V33" s="238"/>
      <c r="W33" s="238"/>
      <c r="X33" s="238"/>
      <c r="Y33" s="238"/>
      <c r="Z33" s="125"/>
      <c r="AA33" s="125"/>
      <c r="AB33" s="125"/>
      <c r="AC33" s="125"/>
    </row>
    <row r="34" spans="1:29" s="157" customFormat="1" ht="16.5" thickBot="1" x14ac:dyDescent="0.3">
      <c r="B34" s="159"/>
      <c r="C34" s="159"/>
      <c r="D34" s="159"/>
      <c r="E34" s="159"/>
      <c r="F34" s="159">
        <f>SUM(F12:F26)</f>
        <v>1317000</v>
      </c>
      <c r="G34" s="159"/>
      <c r="H34" s="159">
        <f>SUM(H11:H31)</f>
        <v>1719500</v>
      </c>
      <c r="I34" s="159"/>
      <c r="J34" s="159"/>
      <c r="K34" s="160"/>
      <c r="L34" s="160">
        <f>SUM(L11:L33)</f>
        <v>1790200</v>
      </c>
      <c r="M34" s="255">
        <f>SUM(M11:M33)</f>
        <v>750000</v>
      </c>
      <c r="N34" s="255">
        <f>SUM(N13:N31)</f>
        <v>810000</v>
      </c>
      <c r="O34" s="255">
        <f>SUM(O13:O31)</f>
        <v>88000</v>
      </c>
      <c r="P34" s="255">
        <f>SUM(P13:P31)</f>
        <v>35000</v>
      </c>
      <c r="Q34" s="239">
        <f>SUM(Q13:Q31)</f>
        <v>41000</v>
      </c>
      <c r="R34" s="224">
        <f t="shared" si="1"/>
        <v>-55200</v>
      </c>
      <c r="S34" s="240"/>
      <c r="T34" s="240"/>
      <c r="U34" s="240"/>
      <c r="V34" s="240"/>
      <c r="W34" s="240"/>
      <c r="X34" s="240"/>
      <c r="Y34" s="238"/>
      <c r="Z34" s="125"/>
      <c r="AA34" s="125"/>
      <c r="AB34" s="125"/>
      <c r="AC34" s="125"/>
    </row>
    <row r="35" spans="1:29" s="157" customFormat="1" ht="16.5" thickBot="1" x14ac:dyDescent="0.3">
      <c r="B35" s="125"/>
      <c r="C35" s="125"/>
      <c r="D35" s="125"/>
      <c r="E35" s="125"/>
      <c r="F35" s="125"/>
      <c r="G35" s="125"/>
      <c r="H35" s="126"/>
      <c r="I35" s="126"/>
      <c r="J35" s="126"/>
      <c r="K35" s="250"/>
      <c r="L35" s="127"/>
      <c r="M35" s="231"/>
      <c r="N35" s="231"/>
      <c r="O35" s="231"/>
      <c r="P35" s="231"/>
      <c r="Q35" s="232" t="s">
        <v>220</v>
      </c>
      <c r="R35" s="242">
        <f>R34</f>
        <v>-55200</v>
      </c>
      <c r="S35" s="238"/>
      <c r="T35" s="238"/>
      <c r="U35" s="238"/>
      <c r="V35" s="238"/>
      <c r="W35" s="238"/>
      <c r="X35" s="238"/>
      <c r="Y35" s="238"/>
      <c r="Z35" s="125"/>
      <c r="AA35" s="125"/>
      <c r="AB35" s="125"/>
      <c r="AC35" s="125"/>
    </row>
    <row r="36" spans="1:29" s="157" customFormat="1" x14ac:dyDescent="0.25">
      <c r="B36" s="125"/>
      <c r="C36" s="125"/>
      <c r="D36" s="125"/>
      <c r="E36" s="125"/>
      <c r="F36" s="125"/>
      <c r="G36" s="253"/>
      <c r="H36" s="126"/>
      <c r="I36" s="126"/>
      <c r="J36" s="126"/>
      <c r="K36" s="250"/>
      <c r="L36" s="127"/>
      <c r="M36" s="153"/>
      <c r="N36" s="153"/>
      <c r="O36" s="153"/>
      <c r="P36" s="153"/>
      <c r="Q36" s="153"/>
      <c r="R36" s="153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</row>
    <row r="37" spans="1:29" s="157" customFormat="1" x14ac:dyDescent="0.25">
      <c r="B37" s="125"/>
      <c r="C37" s="125"/>
      <c r="D37" s="125"/>
      <c r="E37" s="125"/>
      <c r="F37" s="125"/>
      <c r="G37" s="125"/>
      <c r="H37" s="126"/>
      <c r="I37" s="126"/>
      <c r="J37" s="126"/>
      <c r="K37" s="250"/>
      <c r="L37" s="127"/>
      <c r="M37" s="153"/>
      <c r="N37" s="153"/>
      <c r="O37" s="153"/>
      <c r="P37" s="153"/>
      <c r="Q37" s="153"/>
      <c r="R37" s="243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</row>
    <row r="38" spans="1:29" s="157" customFormat="1" x14ac:dyDescent="0.25">
      <c r="B38" s="125"/>
      <c r="C38" s="125"/>
      <c r="D38" s="125"/>
      <c r="E38" s="125"/>
      <c r="F38" s="125"/>
      <c r="G38" s="125"/>
      <c r="H38" s="126"/>
      <c r="I38" s="126"/>
      <c r="J38" s="126"/>
      <c r="K38" s="250"/>
      <c r="L38" s="127"/>
      <c r="M38" s="153"/>
      <c r="N38" s="153"/>
      <c r="O38" s="153"/>
      <c r="P38" s="153"/>
      <c r="Q38" s="153"/>
      <c r="R38" s="153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</row>
    <row r="39" spans="1:29" s="157" customFormat="1" x14ac:dyDescent="0.25">
      <c r="B39" s="125"/>
      <c r="C39" s="125"/>
      <c r="D39" s="125"/>
      <c r="E39" s="125"/>
      <c r="F39" s="125"/>
      <c r="G39" s="125"/>
      <c r="H39" s="126"/>
      <c r="I39" s="126"/>
      <c r="J39" s="126"/>
      <c r="K39" s="250"/>
      <c r="L39" s="127"/>
      <c r="M39" s="153"/>
      <c r="N39" s="153"/>
      <c r="O39" s="153"/>
      <c r="P39" s="153"/>
      <c r="Q39" s="153"/>
      <c r="R39" s="153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</row>
    <row r="40" spans="1:29" s="157" customFormat="1" x14ac:dyDescent="0.25">
      <c r="B40" s="125"/>
      <c r="C40" s="125"/>
      <c r="D40" s="125"/>
      <c r="E40" s="125"/>
      <c r="F40" s="125"/>
      <c r="G40" s="125"/>
      <c r="H40" s="126"/>
      <c r="I40" s="126"/>
      <c r="J40" s="126"/>
      <c r="K40" s="250"/>
      <c r="L40" s="127"/>
      <c r="M40" s="153"/>
      <c r="N40" s="153"/>
      <c r="O40" s="153"/>
      <c r="P40" s="153"/>
      <c r="Q40" s="153"/>
      <c r="R40" s="153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</row>
    <row r="41" spans="1:29" s="157" customFormat="1" x14ac:dyDescent="0.25">
      <c r="B41" s="125"/>
      <c r="C41" s="125"/>
      <c r="D41" s="125"/>
      <c r="E41" s="125"/>
      <c r="F41" s="125"/>
      <c r="G41" s="125"/>
      <c r="H41" s="126"/>
      <c r="I41" s="126"/>
      <c r="J41" s="126"/>
      <c r="K41" s="250"/>
      <c r="L41" s="127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</row>
    <row r="42" spans="1:29" s="157" customFormat="1" x14ac:dyDescent="0.25">
      <c r="B42" s="125"/>
      <c r="C42" s="125"/>
      <c r="D42" s="125"/>
      <c r="E42" s="125"/>
      <c r="F42" s="125"/>
      <c r="G42" s="125"/>
      <c r="H42" s="126"/>
      <c r="I42" s="126"/>
      <c r="J42" s="126"/>
      <c r="K42" s="250"/>
      <c r="L42" s="127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</row>
    <row r="43" spans="1:29" s="157" customFormat="1" x14ac:dyDescent="0.25">
      <c r="B43" s="125"/>
      <c r="C43" s="125"/>
      <c r="D43" s="125"/>
      <c r="E43" s="125"/>
      <c r="F43" s="125"/>
      <c r="G43" s="125"/>
      <c r="H43" s="126"/>
      <c r="I43" s="126"/>
      <c r="J43" s="126"/>
      <c r="K43" s="250"/>
      <c r="L43" s="127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</row>
    <row r="44" spans="1:29" s="157" customFormat="1" x14ac:dyDescent="0.25">
      <c r="B44" s="125"/>
      <c r="C44" s="125"/>
      <c r="D44" s="125"/>
      <c r="E44" s="125"/>
      <c r="F44" s="125"/>
      <c r="G44" s="125"/>
      <c r="H44" s="126"/>
      <c r="I44" s="126"/>
      <c r="J44" s="126"/>
      <c r="K44" s="250"/>
      <c r="L44" s="127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</row>
    <row r="45" spans="1:29" s="157" customFormat="1" x14ac:dyDescent="0.25">
      <c r="B45" s="125"/>
      <c r="C45" s="125"/>
      <c r="D45" s="125"/>
      <c r="E45" s="125"/>
      <c r="F45" s="125"/>
      <c r="G45" s="125"/>
      <c r="H45" s="126"/>
      <c r="I45" s="126"/>
      <c r="J45" s="126"/>
      <c r="K45" s="250"/>
      <c r="L45" s="127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</row>
    <row r="46" spans="1:29" s="157" customFormat="1" x14ac:dyDescent="0.25">
      <c r="B46" s="125"/>
      <c r="C46" s="125"/>
      <c r="D46" s="125"/>
      <c r="E46" s="125"/>
      <c r="F46" s="125"/>
      <c r="G46" s="125"/>
      <c r="H46" s="126"/>
      <c r="I46" s="126"/>
      <c r="J46" s="126"/>
      <c r="K46" s="250"/>
      <c r="L46" s="127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</row>
    <row r="47" spans="1:29" s="157" customFormat="1" x14ac:dyDescent="0.25">
      <c r="B47" s="125"/>
      <c r="C47" s="125"/>
      <c r="D47" s="125"/>
      <c r="E47" s="125"/>
      <c r="F47" s="125"/>
      <c r="G47" s="125"/>
      <c r="H47" s="126"/>
      <c r="I47" s="126"/>
      <c r="J47" s="126"/>
      <c r="K47" s="250"/>
      <c r="L47" s="127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</row>
    <row r="48" spans="1:29" x14ac:dyDescent="0.25">
      <c r="A48" s="157"/>
      <c r="I48" s="126"/>
      <c r="J48" s="126"/>
      <c r="K48" s="250"/>
    </row>
    <row r="49" spans="1:29" x14ac:dyDescent="0.25">
      <c r="I49" s="126"/>
      <c r="J49" s="126"/>
      <c r="K49" s="250"/>
    </row>
    <row r="50" spans="1:29" x14ac:dyDescent="0.25">
      <c r="I50" s="126"/>
      <c r="J50" s="126"/>
      <c r="K50" s="250"/>
    </row>
    <row r="51" spans="1:29" x14ac:dyDescent="0.25">
      <c r="I51" s="126"/>
      <c r="J51" s="126"/>
      <c r="K51" s="250"/>
    </row>
    <row r="52" spans="1:29" x14ac:dyDescent="0.25">
      <c r="I52" s="126"/>
      <c r="J52" s="126"/>
      <c r="K52" s="250"/>
    </row>
    <row r="53" spans="1:29" x14ac:dyDescent="0.25">
      <c r="I53" s="126"/>
      <c r="J53" s="126"/>
      <c r="K53" s="250"/>
    </row>
    <row r="63" spans="1:29" s="153" customFormat="1" x14ac:dyDescent="0.25">
      <c r="A63" s="125"/>
      <c r="B63" s="125"/>
      <c r="C63" s="125"/>
      <c r="D63" s="125"/>
      <c r="E63" s="125"/>
      <c r="F63" s="125"/>
      <c r="G63" s="125"/>
      <c r="H63" s="126"/>
      <c r="I63" s="125"/>
      <c r="J63" s="125"/>
      <c r="K63" s="244"/>
      <c r="L63" s="127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</row>
    <row r="64" spans="1:29" x14ac:dyDescent="0.25">
      <c r="A64" s="153"/>
    </row>
  </sheetData>
  <mergeCells count="1">
    <mergeCell ref="B2:L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H12" sqref="H12"/>
    </sheetView>
  </sheetViews>
  <sheetFormatPr defaultRowHeight="15" x14ac:dyDescent="0.25"/>
  <cols>
    <col min="1" max="1" width="5.28515625" style="161" customWidth="1"/>
    <col min="2" max="2" width="33.42578125" style="161" customWidth="1"/>
    <col min="3" max="3" width="18" style="161" customWidth="1"/>
    <col min="4" max="4" width="18.28515625" style="161" customWidth="1"/>
    <col min="5" max="5" width="32.5703125" style="161" customWidth="1"/>
    <col min="6" max="6" width="19.42578125" style="161" bestFit="1" customWidth="1"/>
    <col min="7" max="8" width="9.140625" style="161"/>
    <col min="9" max="9" width="15" style="161" customWidth="1"/>
    <col min="10" max="256" width="9.140625" style="161"/>
    <col min="257" max="257" width="5.28515625" style="161" customWidth="1"/>
    <col min="258" max="258" width="33.42578125" style="161" customWidth="1"/>
    <col min="259" max="259" width="18" style="161" customWidth="1"/>
    <col min="260" max="260" width="18.28515625" style="161" customWidth="1"/>
    <col min="261" max="261" width="32.5703125" style="161" customWidth="1"/>
    <col min="262" max="262" width="19.42578125" style="161" bestFit="1" customWidth="1"/>
    <col min="263" max="264" width="9.140625" style="161"/>
    <col min="265" max="265" width="15" style="161" customWidth="1"/>
    <col min="266" max="512" width="9.140625" style="161"/>
    <col min="513" max="513" width="5.28515625" style="161" customWidth="1"/>
    <col min="514" max="514" width="33.42578125" style="161" customWidth="1"/>
    <col min="515" max="515" width="18" style="161" customWidth="1"/>
    <col min="516" max="516" width="18.28515625" style="161" customWidth="1"/>
    <col min="517" max="517" width="32.5703125" style="161" customWidth="1"/>
    <col min="518" max="518" width="19.42578125" style="161" bestFit="1" customWidth="1"/>
    <col min="519" max="520" width="9.140625" style="161"/>
    <col min="521" max="521" width="15" style="161" customWidth="1"/>
    <col min="522" max="768" width="9.140625" style="161"/>
    <col min="769" max="769" width="5.28515625" style="161" customWidth="1"/>
    <col min="770" max="770" width="33.42578125" style="161" customWidth="1"/>
    <col min="771" max="771" width="18" style="161" customWidth="1"/>
    <col min="772" max="772" width="18.28515625" style="161" customWidth="1"/>
    <col min="773" max="773" width="32.5703125" style="161" customWidth="1"/>
    <col min="774" max="774" width="19.42578125" style="161" bestFit="1" customWidth="1"/>
    <col min="775" max="776" width="9.140625" style="161"/>
    <col min="777" max="777" width="15" style="161" customWidth="1"/>
    <col min="778" max="1024" width="9.140625" style="161"/>
    <col min="1025" max="1025" width="5.28515625" style="161" customWidth="1"/>
    <col min="1026" max="1026" width="33.42578125" style="161" customWidth="1"/>
    <col min="1027" max="1027" width="18" style="161" customWidth="1"/>
    <col min="1028" max="1028" width="18.28515625" style="161" customWidth="1"/>
    <col min="1029" max="1029" width="32.5703125" style="161" customWidth="1"/>
    <col min="1030" max="1030" width="19.42578125" style="161" bestFit="1" customWidth="1"/>
    <col min="1031" max="1032" width="9.140625" style="161"/>
    <col min="1033" max="1033" width="15" style="161" customWidth="1"/>
    <col min="1034" max="1280" width="9.140625" style="161"/>
    <col min="1281" max="1281" width="5.28515625" style="161" customWidth="1"/>
    <col min="1282" max="1282" width="33.42578125" style="161" customWidth="1"/>
    <col min="1283" max="1283" width="18" style="161" customWidth="1"/>
    <col min="1284" max="1284" width="18.28515625" style="161" customWidth="1"/>
    <col min="1285" max="1285" width="32.5703125" style="161" customWidth="1"/>
    <col min="1286" max="1286" width="19.42578125" style="161" bestFit="1" customWidth="1"/>
    <col min="1287" max="1288" width="9.140625" style="161"/>
    <col min="1289" max="1289" width="15" style="161" customWidth="1"/>
    <col min="1290" max="1536" width="9.140625" style="161"/>
    <col min="1537" max="1537" width="5.28515625" style="161" customWidth="1"/>
    <col min="1538" max="1538" width="33.42578125" style="161" customWidth="1"/>
    <col min="1539" max="1539" width="18" style="161" customWidth="1"/>
    <col min="1540" max="1540" width="18.28515625" style="161" customWidth="1"/>
    <col min="1541" max="1541" width="32.5703125" style="161" customWidth="1"/>
    <col min="1542" max="1542" width="19.42578125" style="161" bestFit="1" customWidth="1"/>
    <col min="1543" max="1544" width="9.140625" style="161"/>
    <col min="1545" max="1545" width="15" style="161" customWidth="1"/>
    <col min="1546" max="1792" width="9.140625" style="161"/>
    <col min="1793" max="1793" width="5.28515625" style="161" customWidth="1"/>
    <col min="1794" max="1794" width="33.42578125" style="161" customWidth="1"/>
    <col min="1795" max="1795" width="18" style="161" customWidth="1"/>
    <col min="1796" max="1796" width="18.28515625" style="161" customWidth="1"/>
    <col min="1797" max="1797" width="32.5703125" style="161" customWidth="1"/>
    <col min="1798" max="1798" width="19.42578125" style="161" bestFit="1" customWidth="1"/>
    <col min="1799" max="1800" width="9.140625" style="161"/>
    <col min="1801" max="1801" width="15" style="161" customWidth="1"/>
    <col min="1802" max="2048" width="9.140625" style="161"/>
    <col min="2049" max="2049" width="5.28515625" style="161" customWidth="1"/>
    <col min="2050" max="2050" width="33.42578125" style="161" customWidth="1"/>
    <col min="2051" max="2051" width="18" style="161" customWidth="1"/>
    <col min="2052" max="2052" width="18.28515625" style="161" customWidth="1"/>
    <col min="2053" max="2053" width="32.5703125" style="161" customWidth="1"/>
    <col min="2054" max="2054" width="19.42578125" style="161" bestFit="1" customWidth="1"/>
    <col min="2055" max="2056" width="9.140625" style="161"/>
    <col min="2057" max="2057" width="15" style="161" customWidth="1"/>
    <col min="2058" max="2304" width="9.140625" style="161"/>
    <col min="2305" max="2305" width="5.28515625" style="161" customWidth="1"/>
    <col min="2306" max="2306" width="33.42578125" style="161" customWidth="1"/>
    <col min="2307" max="2307" width="18" style="161" customWidth="1"/>
    <col min="2308" max="2308" width="18.28515625" style="161" customWidth="1"/>
    <col min="2309" max="2309" width="32.5703125" style="161" customWidth="1"/>
    <col min="2310" max="2310" width="19.42578125" style="161" bestFit="1" customWidth="1"/>
    <col min="2311" max="2312" width="9.140625" style="161"/>
    <col min="2313" max="2313" width="15" style="161" customWidth="1"/>
    <col min="2314" max="2560" width="9.140625" style="161"/>
    <col min="2561" max="2561" width="5.28515625" style="161" customWidth="1"/>
    <col min="2562" max="2562" width="33.42578125" style="161" customWidth="1"/>
    <col min="2563" max="2563" width="18" style="161" customWidth="1"/>
    <col min="2564" max="2564" width="18.28515625" style="161" customWidth="1"/>
    <col min="2565" max="2565" width="32.5703125" style="161" customWidth="1"/>
    <col min="2566" max="2566" width="19.42578125" style="161" bestFit="1" customWidth="1"/>
    <col min="2567" max="2568" width="9.140625" style="161"/>
    <col min="2569" max="2569" width="15" style="161" customWidth="1"/>
    <col min="2570" max="2816" width="9.140625" style="161"/>
    <col min="2817" max="2817" width="5.28515625" style="161" customWidth="1"/>
    <col min="2818" max="2818" width="33.42578125" style="161" customWidth="1"/>
    <col min="2819" max="2819" width="18" style="161" customWidth="1"/>
    <col min="2820" max="2820" width="18.28515625" style="161" customWidth="1"/>
    <col min="2821" max="2821" width="32.5703125" style="161" customWidth="1"/>
    <col min="2822" max="2822" width="19.42578125" style="161" bestFit="1" customWidth="1"/>
    <col min="2823" max="2824" width="9.140625" style="161"/>
    <col min="2825" max="2825" width="15" style="161" customWidth="1"/>
    <col min="2826" max="3072" width="9.140625" style="161"/>
    <col min="3073" max="3073" width="5.28515625" style="161" customWidth="1"/>
    <col min="3074" max="3074" width="33.42578125" style="161" customWidth="1"/>
    <col min="3075" max="3075" width="18" style="161" customWidth="1"/>
    <col min="3076" max="3076" width="18.28515625" style="161" customWidth="1"/>
    <col min="3077" max="3077" width="32.5703125" style="161" customWidth="1"/>
    <col min="3078" max="3078" width="19.42578125" style="161" bestFit="1" customWidth="1"/>
    <col min="3079" max="3080" width="9.140625" style="161"/>
    <col min="3081" max="3081" width="15" style="161" customWidth="1"/>
    <col min="3082" max="3328" width="9.140625" style="161"/>
    <col min="3329" max="3329" width="5.28515625" style="161" customWidth="1"/>
    <col min="3330" max="3330" width="33.42578125" style="161" customWidth="1"/>
    <col min="3331" max="3331" width="18" style="161" customWidth="1"/>
    <col min="3332" max="3332" width="18.28515625" style="161" customWidth="1"/>
    <col min="3333" max="3333" width="32.5703125" style="161" customWidth="1"/>
    <col min="3334" max="3334" width="19.42578125" style="161" bestFit="1" customWidth="1"/>
    <col min="3335" max="3336" width="9.140625" style="161"/>
    <col min="3337" max="3337" width="15" style="161" customWidth="1"/>
    <col min="3338" max="3584" width="9.140625" style="161"/>
    <col min="3585" max="3585" width="5.28515625" style="161" customWidth="1"/>
    <col min="3586" max="3586" width="33.42578125" style="161" customWidth="1"/>
    <col min="3587" max="3587" width="18" style="161" customWidth="1"/>
    <col min="3588" max="3588" width="18.28515625" style="161" customWidth="1"/>
    <col min="3589" max="3589" width="32.5703125" style="161" customWidth="1"/>
    <col min="3590" max="3590" width="19.42578125" style="161" bestFit="1" customWidth="1"/>
    <col min="3591" max="3592" width="9.140625" style="161"/>
    <col min="3593" max="3593" width="15" style="161" customWidth="1"/>
    <col min="3594" max="3840" width="9.140625" style="161"/>
    <col min="3841" max="3841" width="5.28515625" style="161" customWidth="1"/>
    <col min="3842" max="3842" width="33.42578125" style="161" customWidth="1"/>
    <col min="3843" max="3843" width="18" style="161" customWidth="1"/>
    <col min="3844" max="3844" width="18.28515625" style="161" customWidth="1"/>
    <col min="3845" max="3845" width="32.5703125" style="161" customWidth="1"/>
    <col min="3846" max="3846" width="19.42578125" style="161" bestFit="1" customWidth="1"/>
    <col min="3847" max="3848" width="9.140625" style="161"/>
    <col min="3849" max="3849" width="15" style="161" customWidth="1"/>
    <col min="3850" max="4096" width="9.140625" style="161"/>
    <col min="4097" max="4097" width="5.28515625" style="161" customWidth="1"/>
    <col min="4098" max="4098" width="33.42578125" style="161" customWidth="1"/>
    <col min="4099" max="4099" width="18" style="161" customWidth="1"/>
    <col min="4100" max="4100" width="18.28515625" style="161" customWidth="1"/>
    <col min="4101" max="4101" width="32.5703125" style="161" customWidth="1"/>
    <col min="4102" max="4102" width="19.42578125" style="161" bestFit="1" customWidth="1"/>
    <col min="4103" max="4104" width="9.140625" style="161"/>
    <col min="4105" max="4105" width="15" style="161" customWidth="1"/>
    <col min="4106" max="4352" width="9.140625" style="161"/>
    <col min="4353" max="4353" width="5.28515625" style="161" customWidth="1"/>
    <col min="4354" max="4354" width="33.42578125" style="161" customWidth="1"/>
    <col min="4355" max="4355" width="18" style="161" customWidth="1"/>
    <col min="4356" max="4356" width="18.28515625" style="161" customWidth="1"/>
    <col min="4357" max="4357" width="32.5703125" style="161" customWidth="1"/>
    <col min="4358" max="4358" width="19.42578125" style="161" bestFit="1" customWidth="1"/>
    <col min="4359" max="4360" width="9.140625" style="161"/>
    <col min="4361" max="4361" width="15" style="161" customWidth="1"/>
    <col min="4362" max="4608" width="9.140625" style="161"/>
    <col min="4609" max="4609" width="5.28515625" style="161" customWidth="1"/>
    <col min="4610" max="4610" width="33.42578125" style="161" customWidth="1"/>
    <col min="4611" max="4611" width="18" style="161" customWidth="1"/>
    <col min="4612" max="4612" width="18.28515625" style="161" customWidth="1"/>
    <col min="4613" max="4613" width="32.5703125" style="161" customWidth="1"/>
    <col min="4614" max="4614" width="19.42578125" style="161" bestFit="1" customWidth="1"/>
    <col min="4615" max="4616" width="9.140625" style="161"/>
    <col min="4617" max="4617" width="15" style="161" customWidth="1"/>
    <col min="4618" max="4864" width="9.140625" style="161"/>
    <col min="4865" max="4865" width="5.28515625" style="161" customWidth="1"/>
    <col min="4866" max="4866" width="33.42578125" style="161" customWidth="1"/>
    <col min="4867" max="4867" width="18" style="161" customWidth="1"/>
    <col min="4868" max="4868" width="18.28515625" style="161" customWidth="1"/>
    <col min="4869" max="4869" width="32.5703125" style="161" customWidth="1"/>
    <col min="4870" max="4870" width="19.42578125" style="161" bestFit="1" customWidth="1"/>
    <col min="4871" max="4872" width="9.140625" style="161"/>
    <col min="4873" max="4873" width="15" style="161" customWidth="1"/>
    <col min="4874" max="5120" width="9.140625" style="161"/>
    <col min="5121" max="5121" width="5.28515625" style="161" customWidth="1"/>
    <col min="5122" max="5122" width="33.42578125" style="161" customWidth="1"/>
    <col min="5123" max="5123" width="18" style="161" customWidth="1"/>
    <col min="5124" max="5124" width="18.28515625" style="161" customWidth="1"/>
    <col min="5125" max="5125" width="32.5703125" style="161" customWidth="1"/>
    <col min="5126" max="5126" width="19.42578125" style="161" bestFit="1" customWidth="1"/>
    <col min="5127" max="5128" width="9.140625" style="161"/>
    <col min="5129" max="5129" width="15" style="161" customWidth="1"/>
    <col min="5130" max="5376" width="9.140625" style="161"/>
    <col min="5377" max="5377" width="5.28515625" style="161" customWidth="1"/>
    <col min="5378" max="5378" width="33.42578125" style="161" customWidth="1"/>
    <col min="5379" max="5379" width="18" style="161" customWidth="1"/>
    <col min="5380" max="5380" width="18.28515625" style="161" customWidth="1"/>
    <col min="5381" max="5381" width="32.5703125" style="161" customWidth="1"/>
    <col min="5382" max="5382" width="19.42578125" style="161" bestFit="1" customWidth="1"/>
    <col min="5383" max="5384" width="9.140625" style="161"/>
    <col min="5385" max="5385" width="15" style="161" customWidth="1"/>
    <col min="5386" max="5632" width="9.140625" style="161"/>
    <col min="5633" max="5633" width="5.28515625" style="161" customWidth="1"/>
    <col min="5634" max="5634" width="33.42578125" style="161" customWidth="1"/>
    <col min="5635" max="5635" width="18" style="161" customWidth="1"/>
    <col min="5636" max="5636" width="18.28515625" style="161" customWidth="1"/>
    <col min="5637" max="5637" width="32.5703125" style="161" customWidth="1"/>
    <col min="5638" max="5638" width="19.42578125" style="161" bestFit="1" customWidth="1"/>
    <col min="5639" max="5640" width="9.140625" style="161"/>
    <col min="5641" max="5641" width="15" style="161" customWidth="1"/>
    <col min="5642" max="5888" width="9.140625" style="161"/>
    <col min="5889" max="5889" width="5.28515625" style="161" customWidth="1"/>
    <col min="5890" max="5890" width="33.42578125" style="161" customWidth="1"/>
    <col min="5891" max="5891" width="18" style="161" customWidth="1"/>
    <col min="5892" max="5892" width="18.28515625" style="161" customWidth="1"/>
    <col min="5893" max="5893" width="32.5703125" style="161" customWidth="1"/>
    <col min="5894" max="5894" width="19.42578125" style="161" bestFit="1" customWidth="1"/>
    <col min="5895" max="5896" width="9.140625" style="161"/>
    <col min="5897" max="5897" width="15" style="161" customWidth="1"/>
    <col min="5898" max="6144" width="9.140625" style="161"/>
    <col min="6145" max="6145" width="5.28515625" style="161" customWidth="1"/>
    <col min="6146" max="6146" width="33.42578125" style="161" customWidth="1"/>
    <col min="6147" max="6147" width="18" style="161" customWidth="1"/>
    <col min="6148" max="6148" width="18.28515625" style="161" customWidth="1"/>
    <col min="6149" max="6149" width="32.5703125" style="161" customWidth="1"/>
    <col min="6150" max="6150" width="19.42578125" style="161" bestFit="1" customWidth="1"/>
    <col min="6151" max="6152" width="9.140625" style="161"/>
    <col min="6153" max="6153" width="15" style="161" customWidth="1"/>
    <col min="6154" max="6400" width="9.140625" style="161"/>
    <col min="6401" max="6401" width="5.28515625" style="161" customWidth="1"/>
    <col min="6402" max="6402" width="33.42578125" style="161" customWidth="1"/>
    <col min="6403" max="6403" width="18" style="161" customWidth="1"/>
    <col min="6404" max="6404" width="18.28515625" style="161" customWidth="1"/>
    <col min="6405" max="6405" width="32.5703125" style="161" customWidth="1"/>
    <col min="6406" max="6406" width="19.42578125" style="161" bestFit="1" customWidth="1"/>
    <col min="6407" max="6408" width="9.140625" style="161"/>
    <col min="6409" max="6409" width="15" style="161" customWidth="1"/>
    <col min="6410" max="6656" width="9.140625" style="161"/>
    <col min="6657" max="6657" width="5.28515625" style="161" customWidth="1"/>
    <col min="6658" max="6658" width="33.42578125" style="161" customWidth="1"/>
    <col min="6659" max="6659" width="18" style="161" customWidth="1"/>
    <col min="6660" max="6660" width="18.28515625" style="161" customWidth="1"/>
    <col min="6661" max="6661" width="32.5703125" style="161" customWidth="1"/>
    <col min="6662" max="6662" width="19.42578125" style="161" bestFit="1" customWidth="1"/>
    <col min="6663" max="6664" width="9.140625" style="161"/>
    <col min="6665" max="6665" width="15" style="161" customWidth="1"/>
    <col min="6666" max="6912" width="9.140625" style="161"/>
    <col min="6913" max="6913" width="5.28515625" style="161" customWidth="1"/>
    <col min="6914" max="6914" width="33.42578125" style="161" customWidth="1"/>
    <col min="6915" max="6915" width="18" style="161" customWidth="1"/>
    <col min="6916" max="6916" width="18.28515625" style="161" customWidth="1"/>
    <col min="6917" max="6917" width="32.5703125" style="161" customWidth="1"/>
    <col min="6918" max="6918" width="19.42578125" style="161" bestFit="1" customWidth="1"/>
    <col min="6919" max="6920" width="9.140625" style="161"/>
    <col min="6921" max="6921" width="15" style="161" customWidth="1"/>
    <col min="6922" max="7168" width="9.140625" style="161"/>
    <col min="7169" max="7169" width="5.28515625" style="161" customWidth="1"/>
    <col min="7170" max="7170" width="33.42578125" style="161" customWidth="1"/>
    <col min="7171" max="7171" width="18" style="161" customWidth="1"/>
    <col min="7172" max="7172" width="18.28515625" style="161" customWidth="1"/>
    <col min="7173" max="7173" width="32.5703125" style="161" customWidth="1"/>
    <col min="7174" max="7174" width="19.42578125" style="161" bestFit="1" customWidth="1"/>
    <col min="7175" max="7176" width="9.140625" style="161"/>
    <col min="7177" max="7177" width="15" style="161" customWidth="1"/>
    <col min="7178" max="7424" width="9.140625" style="161"/>
    <col min="7425" max="7425" width="5.28515625" style="161" customWidth="1"/>
    <col min="7426" max="7426" width="33.42578125" style="161" customWidth="1"/>
    <col min="7427" max="7427" width="18" style="161" customWidth="1"/>
    <col min="7428" max="7428" width="18.28515625" style="161" customWidth="1"/>
    <col min="7429" max="7429" width="32.5703125" style="161" customWidth="1"/>
    <col min="7430" max="7430" width="19.42578125" style="161" bestFit="1" customWidth="1"/>
    <col min="7431" max="7432" width="9.140625" style="161"/>
    <col min="7433" max="7433" width="15" style="161" customWidth="1"/>
    <col min="7434" max="7680" width="9.140625" style="161"/>
    <col min="7681" max="7681" width="5.28515625" style="161" customWidth="1"/>
    <col min="7682" max="7682" width="33.42578125" style="161" customWidth="1"/>
    <col min="7683" max="7683" width="18" style="161" customWidth="1"/>
    <col min="7684" max="7684" width="18.28515625" style="161" customWidth="1"/>
    <col min="7685" max="7685" width="32.5703125" style="161" customWidth="1"/>
    <col min="7686" max="7686" width="19.42578125" style="161" bestFit="1" customWidth="1"/>
    <col min="7687" max="7688" width="9.140625" style="161"/>
    <col min="7689" max="7689" width="15" style="161" customWidth="1"/>
    <col min="7690" max="7936" width="9.140625" style="161"/>
    <col min="7937" max="7937" width="5.28515625" style="161" customWidth="1"/>
    <col min="7938" max="7938" width="33.42578125" style="161" customWidth="1"/>
    <col min="7939" max="7939" width="18" style="161" customWidth="1"/>
    <col min="7940" max="7940" width="18.28515625" style="161" customWidth="1"/>
    <col min="7941" max="7941" width="32.5703125" style="161" customWidth="1"/>
    <col min="7942" max="7942" width="19.42578125" style="161" bestFit="1" customWidth="1"/>
    <col min="7943" max="7944" width="9.140625" style="161"/>
    <col min="7945" max="7945" width="15" style="161" customWidth="1"/>
    <col min="7946" max="8192" width="9.140625" style="161"/>
    <col min="8193" max="8193" width="5.28515625" style="161" customWidth="1"/>
    <col min="8194" max="8194" width="33.42578125" style="161" customWidth="1"/>
    <col min="8195" max="8195" width="18" style="161" customWidth="1"/>
    <col min="8196" max="8196" width="18.28515625" style="161" customWidth="1"/>
    <col min="8197" max="8197" width="32.5703125" style="161" customWidth="1"/>
    <col min="8198" max="8198" width="19.42578125" style="161" bestFit="1" customWidth="1"/>
    <col min="8199" max="8200" width="9.140625" style="161"/>
    <col min="8201" max="8201" width="15" style="161" customWidth="1"/>
    <col min="8202" max="8448" width="9.140625" style="161"/>
    <col min="8449" max="8449" width="5.28515625" style="161" customWidth="1"/>
    <col min="8450" max="8450" width="33.42578125" style="161" customWidth="1"/>
    <col min="8451" max="8451" width="18" style="161" customWidth="1"/>
    <col min="8452" max="8452" width="18.28515625" style="161" customWidth="1"/>
    <col min="8453" max="8453" width="32.5703125" style="161" customWidth="1"/>
    <col min="8454" max="8454" width="19.42578125" style="161" bestFit="1" customWidth="1"/>
    <col min="8455" max="8456" width="9.140625" style="161"/>
    <col min="8457" max="8457" width="15" style="161" customWidth="1"/>
    <col min="8458" max="8704" width="9.140625" style="161"/>
    <col min="8705" max="8705" width="5.28515625" style="161" customWidth="1"/>
    <col min="8706" max="8706" width="33.42578125" style="161" customWidth="1"/>
    <col min="8707" max="8707" width="18" style="161" customWidth="1"/>
    <col min="8708" max="8708" width="18.28515625" style="161" customWidth="1"/>
    <col min="8709" max="8709" width="32.5703125" style="161" customWidth="1"/>
    <col min="8710" max="8710" width="19.42578125" style="161" bestFit="1" customWidth="1"/>
    <col min="8711" max="8712" width="9.140625" style="161"/>
    <col min="8713" max="8713" width="15" style="161" customWidth="1"/>
    <col min="8714" max="8960" width="9.140625" style="161"/>
    <col min="8961" max="8961" width="5.28515625" style="161" customWidth="1"/>
    <col min="8962" max="8962" width="33.42578125" style="161" customWidth="1"/>
    <col min="8963" max="8963" width="18" style="161" customWidth="1"/>
    <col min="8964" max="8964" width="18.28515625" style="161" customWidth="1"/>
    <col min="8965" max="8965" width="32.5703125" style="161" customWidth="1"/>
    <col min="8966" max="8966" width="19.42578125" style="161" bestFit="1" customWidth="1"/>
    <col min="8967" max="8968" width="9.140625" style="161"/>
    <col min="8969" max="8969" width="15" style="161" customWidth="1"/>
    <col min="8970" max="9216" width="9.140625" style="161"/>
    <col min="9217" max="9217" width="5.28515625" style="161" customWidth="1"/>
    <col min="9218" max="9218" width="33.42578125" style="161" customWidth="1"/>
    <col min="9219" max="9219" width="18" style="161" customWidth="1"/>
    <col min="9220" max="9220" width="18.28515625" style="161" customWidth="1"/>
    <col min="9221" max="9221" width="32.5703125" style="161" customWidth="1"/>
    <col min="9222" max="9222" width="19.42578125" style="161" bestFit="1" customWidth="1"/>
    <col min="9223" max="9224" width="9.140625" style="161"/>
    <col min="9225" max="9225" width="15" style="161" customWidth="1"/>
    <col min="9226" max="9472" width="9.140625" style="161"/>
    <col min="9473" max="9473" width="5.28515625" style="161" customWidth="1"/>
    <col min="9474" max="9474" width="33.42578125" style="161" customWidth="1"/>
    <col min="9475" max="9475" width="18" style="161" customWidth="1"/>
    <col min="9476" max="9476" width="18.28515625" style="161" customWidth="1"/>
    <col min="9477" max="9477" width="32.5703125" style="161" customWidth="1"/>
    <col min="9478" max="9478" width="19.42578125" style="161" bestFit="1" customWidth="1"/>
    <col min="9479" max="9480" width="9.140625" style="161"/>
    <col min="9481" max="9481" width="15" style="161" customWidth="1"/>
    <col min="9482" max="9728" width="9.140625" style="161"/>
    <col min="9729" max="9729" width="5.28515625" style="161" customWidth="1"/>
    <col min="9730" max="9730" width="33.42578125" style="161" customWidth="1"/>
    <col min="9731" max="9731" width="18" style="161" customWidth="1"/>
    <col min="9732" max="9732" width="18.28515625" style="161" customWidth="1"/>
    <col min="9733" max="9733" width="32.5703125" style="161" customWidth="1"/>
    <col min="9734" max="9734" width="19.42578125" style="161" bestFit="1" customWidth="1"/>
    <col min="9735" max="9736" width="9.140625" style="161"/>
    <col min="9737" max="9737" width="15" style="161" customWidth="1"/>
    <col min="9738" max="9984" width="9.140625" style="161"/>
    <col min="9985" max="9985" width="5.28515625" style="161" customWidth="1"/>
    <col min="9986" max="9986" width="33.42578125" style="161" customWidth="1"/>
    <col min="9987" max="9987" width="18" style="161" customWidth="1"/>
    <col min="9988" max="9988" width="18.28515625" style="161" customWidth="1"/>
    <col min="9989" max="9989" width="32.5703125" style="161" customWidth="1"/>
    <col min="9990" max="9990" width="19.42578125" style="161" bestFit="1" customWidth="1"/>
    <col min="9991" max="9992" width="9.140625" style="161"/>
    <col min="9993" max="9993" width="15" style="161" customWidth="1"/>
    <col min="9994" max="10240" width="9.140625" style="161"/>
    <col min="10241" max="10241" width="5.28515625" style="161" customWidth="1"/>
    <col min="10242" max="10242" width="33.42578125" style="161" customWidth="1"/>
    <col min="10243" max="10243" width="18" style="161" customWidth="1"/>
    <col min="10244" max="10244" width="18.28515625" style="161" customWidth="1"/>
    <col min="10245" max="10245" width="32.5703125" style="161" customWidth="1"/>
    <col min="10246" max="10246" width="19.42578125" style="161" bestFit="1" customWidth="1"/>
    <col min="10247" max="10248" width="9.140625" style="161"/>
    <col min="10249" max="10249" width="15" style="161" customWidth="1"/>
    <col min="10250" max="10496" width="9.140625" style="161"/>
    <col min="10497" max="10497" width="5.28515625" style="161" customWidth="1"/>
    <col min="10498" max="10498" width="33.42578125" style="161" customWidth="1"/>
    <col min="10499" max="10499" width="18" style="161" customWidth="1"/>
    <col min="10500" max="10500" width="18.28515625" style="161" customWidth="1"/>
    <col min="10501" max="10501" width="32.5703125" style="161" customWidth="1"/>
    <col min="10502" max="10502" width="19.42578125" style="161" bestFit="1" customWidth="1"/>
    <col min="10503" max="10504" width="9.140625" style="161"/>
    <col min="10505" max="10505" width="15" style="161" customWidth="1"/>
    <col min="10506" max="10752" width="9.140625" style="161"/>
    <col min="10753" max="10753" width="5.28515625" style="161" customWidth="1"/>
    <col min="10754" max="10754" width="33.42578125" style="161" customWidth="1"/>
    <col min="10755" max="10755" width="18" style="161" customWidth="1"/>
    <col min="10756" max="10756" width="18.28515625" style="161" customWidth="1"/>
    <col min="10757" max="10757" width="32.5703125" style="161" customWidth="1"/>
    <col min="10758" max="10758" width="19.42578125" style="161" bestFit="1" customWidth="1"/>
    <col min="10759" max="10760" width="9.140625" style="161"/>
    <col min="10761" max="10761" width="15" style="161" customWidth="1"/>
    <col min="10762" max="11008" width="9.140625" style="161"/>
    <col min="11009" max="11009" width="5.28515625" style="161" customWidth="1"/>
    <col min="11010" max="11010" width="33.42578125" style="161" customWidth="1"/>
    <col min="11011" max="11011" width="18" style="161" customWidth="1"/>
    <col min="11012" max="11012" width="18.28515625" style="161" customWidth="1"/>
    <col min="11013" max="11013" width="32.5703125" style="161" customWidth="1"/>
    <col min="11014" max="11014" width="19.42578125" style="161" bestFit="1" customWidth="1"/>
    <col min="11015" max="11016" width="9.140625" style="161"/>
    <col min="11017" max="11017" width="15" style="161" customWidth="1"/>
    <col min="11018" max="11264" width="9.140625" style="161"/>
    <col min="11265" max="11265" width="5.28515625" style="161" customWidth="1"/>
    <col min="11266" max="11266" width="33.42578125" style="161" customWidth="1"/>
    <col min="11267" max="11267" width="18" style="161" customWidth="1"/>
    <col min="11268" max="11268" width="18.28515625" style="161" customWidth="1"/>
    <col min="11269" max="11269" width="32.5703125" style="161" customWidth="1"/>
    <col min="11270" max="11270" width="19.42578125" style="161" bestFit="1" customWidth="1"/>
    <col min="11271" max="11272" width="9.140625" style="161"/>
    <col min="11273" max="11273" width="15" style="161" customWidth="1"/>
    <col min="11274" max="11520" width="9.140625" style="161"/>
    <col min="11521" max="11521" width="5.28515625" style="161" customWidth="1"/>
    <col min="11522" max="11522" width="33.42578125" style="161" customWidth="1"/>
    <col min="11523" max="11523" width="18" style="161" customWidth="1"/>
    <col min="11524" max="11524" width="18.28515625" style="161" customWidth="1"/>
    <col min="11525" max="11525" width="32.5703125" style="161" customWidth="1"/>
    <col min="11526" max="11526" width="19.42578125" style="161" bestFit="1" customWidth="1"/>
    <col min="11527" max="11528" width="9.140625" style="161"/>
    <col min="11529" max="11529" width="15" style="161" customWidth="1"/>
    <col min="11530" max="11776" width="9.140625" style="161"/>
    <col min="11777" max="11777" width="5.28515625" style="161" customWidth="1"/>
    <col min="11778" max="11778" width="33.42578125" style="161" customWidth="1"/>
    <col min="11779" max="11779" width="18" style="161" customWidth="1"/>
    <col min="11780" max="11780" width="18.28515625" style="161" customWidth="1"/>
    <col min="11781" max="11781" width="32.5703125" style="161" customWidth="1"/>
    <col min="11782" max="11782" width="19.42578125" style="161" bestFit="1" customWidth="1"/>
    <col min="11783" max="11784" width="9.140625" style="161"/>
    <col min="11785" max="11785" width="15" style="161" customWidth="1"/>
    <col min="11786" max="12032" width="9.140625" style="161"/>
    <col min="12033" max="12033" width="5.28515625" style="161" customWidth="1"/>
    <col min="12034" max="12034" width="33.42578125" style="161" customWidth="1"/>
    <col min="12035" max="12035" width="18" style="161" customWidth="1"/>
    <col min="12036" max="12036" width="18.28515625" style="161" customWidth="1"/>
    <col min="12037" max="12037" width="32.5703125" style="161" customWidth="1"/>
    <col min="12038" max="12038" width="19.42578125" style="161" bestFit="1" customWidth="1"/>
    <col min="12039" max="12040" width="9.140625" style="161"/>
    <col min="12041" max="12041" width="15" style="161" customWidth="1"/>
    <col min="12042" max="12288" width="9.140625" style="161"/>
    <col min="12289" max="12289" width="5.28515625" style="161" customWidth="1"/>
    <col min="12290" max="12290" width="33.42578125" style="161" customWidth="1"/>
    <col min="12291" max="12291" width="18" style="161" customWidth="1"/>
    <col min="12292" max="12292" width="18.28515625" style="161" customWidth="1"/>
    <col min="12293" max="12293" width="32.5703125" style="161" customWidth="1"/>
    <col min="12294" max="12294" width="19.42578125" style="161" bestFit="1" customWidth="1"/>
    <col min="12295" max="12296" width="9.140625" style="161"/>
    <col min="12297" max="12297" width="15" style="161" customWidth="1"/>
    <col min="12298" max="12544" width="9.140625" style="161"/>
    <col min="12545" max="12545" width="5.28515625" style="161" customWidth="1"/>
    <col min="12546" max="12546" width="33.42578125" style="161" customWidth="1"/>
    <col min="12547" max="12547" width="18" style="161" customWidth="1"/>
    <col min="12548" max="12548" width="18.28515625" style="161" customWidth="1"/>
    <col min="12549" max="12549" width="32.5703125" style="161" customWidth="1"/>
    <col min="12550" max="12550" width="19.42578125" style="161" bestFit="1" customWidth="1"/>
    <col min="12551" max="12552" width="9.140625" style="161"/>
    <col min="12553" max="12553" width="15" style="161" customWidth="1"/>
    <col min="12554" max="12800" width="9.140625" style="161"/>
    <col min="12801" max="12801" width="5.28515625" style="161" customWidth="1"/>
    <col min="12802" max="12802" width="33.42578125" style="161" customWidth="1"/>
    <col min="12803" max="12803" width="18" style="161" customWidth="1"/>
    <col min="12804" max="12804" width="18.28515625" style="161" customWidth="1"/>
    <col min="12805" max="12805" width="32.5703125" style="161" customWidth="1"/>
    <col min="12806" max="12806" width="19.42578125" style="161" bestFit="1" customWidth="1"/>
    <col min="12807" max="12808" width="9.140625" style="161"/>
    <col min="12809" max="12809" width="15" style="161" customWidth="1"/>
    <col min="12810" max="13056" width="9.140625" style="161"/>
    <col min="13057" max="13057" width="5.28515625" style="161" customWidth="1"/>
    <col min="13058" max="13058" width="33.42578125" style="161" customWidth="1"/>
    <col min="13059" max="13059" width="18" style="161" customWidth="1"/>
    <col min="13060" max="13060" width="18.28515625" style="161" customWidth="1"/>
    <col min="13061" max="13061" width="32.5703125" style="161" customWidth="1"/>
    <col min="13062" max="13062" width="19.42578125" style="161" bestFit="1" customWidth="1"/>
    <col min="13063" max="13064" width="9.140625" style="161"/>
    <col min="13065" max="13065" width="15" style="161" customWidth="1"/>
    <col min="13066" max="13312" width="9.140625" style="161"/>
    <col min="13313" max="13313" width="5.28515625" style="161" customWidth="1"/>
    <col min="13314" max="13314" width="33.42578125" style="161" customWidth="1"/>
    <col min="13315" max="13315" width="18" style="161" customWidth="1"/>
    <col min="13316" max="13316" width="18.28515625" style="161" customWidth="1"/>
    <col min="13317" max="13317" width="32.5703125" style="161" customWidth="1"/>
    <col min="13318" max="13318" width="19.42578125" style="161" bestFit="1" customWidth="1"/>
    <col min="13319" max="13320" width="9.140625" style="161"/>
    <col min="13321" max="13321" width="15" style="161" customWidth="1"/>
    <col min="13322" max="13568" width="9.140625" style="161"/>
    <col min="13569" max="13569" width="5.28515625" style="161" customWidth="1"/>
    <col min="13570" max="13570" width="33.42578125" style="161" customWidth="1"/>
    <col min="13571" max="13571" width="18" style="161" customWidth="1"/>
    <col min="13572" max="13572" width="18.28515625" style="161" customWidth="1"/>
    <col min="13573" max="13573" width="32.5703125" style="161" customWidth="1"/>
    <col min="13574" max="13574" width="19.42578125" style="161" bestFit="1" customWidth="1"/>
    <col min="13575" max="13576" width="9.140625" style="161"/>
    <col min="13577" max="13577" width="15" style="161" customWidth="1"/>
    <col min="13578" max="13824" width="9.140625" style="161"/>
    <col min="13825" max="13825" width="5.28515625" style="161" customWidth="1"/>
    <col min="13826" max="13826" width="33.42578125" style="161" customWidth="1"/>
    <col min="13827" max="13827" width="18" style="161" customWidth="1"/>
    <col min="13828" max="13828" width="18.28515625" style="161" customWidth="1"/>
    <col min="13829" max="13829" width="32.5703125" style="161" customWidth="1"/>
    <col min="13830" max="13830" width="19.42578125" style="161" bestFit="1" customWidth="1"/>
    <col min="13831" max="13832" width="9.140625" style="161"/>
    <col min="13833" max="13833" width="15" style="161" customWidth="1"/>
    <col min="13834" max="14080" width="9.140625" style="161"/>
    <col min="14081" max="14081" width="5.28515625" style="161" customWidth="1"/>
    <col min="14082" max="14082" width="33.42578125" style="161" customWidth="1"/>
    <col min="14083" max="14083" width="18" style="161" customWidth="1"/>
    <col min="14084" max="14084" width="18.28515625" style="161" customWidth="1"/>
    <col min="14085" max="14085" width="32.5703125" style="161" customWidth="1"/>
    <col min="14086" max="14086" width="19.42578125" style="161" bestFit="1" customWidth="1"/>
    <col min="14087" max="14088" width="9.140625" style="161"/>
    <col min="14089" max="14089" width="15" style="161" customWidth="1"/>
    <col min="14090" max="14336" width="9.140625" style="161"/>
    <col min="14337" max="14337" width="5.28515625" style="161" customWidth="1"/>
    <col min="14338" max="14338" width="33.42578125" style="161" customWidth="1"/>
    <col min="14339" max="14339" width="18" style="161" customWidth="1"/>
    <col min="14340" max="14340" width="18.28515625" style="161" customWidth="1"/>
    <col min="14341" max="14341" width="32.5703125" style="161" customWidth="1"/>
    <col min="14342" max="14342" width="19.42578125" style="161" bestFit="1" customWidth="1"/>
    <col min="14343" max="14344" width="9.140625" style="161"/>
    <col min="14345" max="14345" width="15" style="161" customWidth="1"/>
    <col min="14346" max="14592" width="9.140625" style="161"/>
    <col min="14593" max="14593" width="5.28515625" style="161" customWidth="1"/>
    <col min="14594" max="14594" width="33.42578125" style="161" customWidth="1"/>
    <col min="14595" max="14595" width="18" style="161" customWidth="1"/>
    <col min="14596" max="14596" width="18.28515625" style="161" customWidth="1"/>
    <col min="14597" max="14597" width="32.5703125" style="161" customWidth="1"/>
    <col min="14598" max="14598" width="19.42578125" style="161" bestFit="1" customWidth="1"/>
    <col min="14599" max="14600" width="9.140625" style="161"/>
    <col min="14601" max="14601" width="15" style="161" customWidth="1"/>
    <col min="14602" max="14848" width="9.140625" style="161"/>
    <col min="14849" max="14849" width="5.28515625" style="161" customWidth="1"/>
    <col min="14850" max="14850" width="33.42578125" style="161" customWidth="1"/>
    <col min="14851" max="14851" width="18" style="161" customWidth="1"/>
    <col min="14852" max="14852" width="18.28515625" style="161" customWidth="1"/>
    <col min="14853" max="14853" width="32.5703125" style="161" customWidth="1"/>
    <col min="14854" max="14854" width="19.42578125" style="161" bestFit="1" customWidth="1"/>
    <col min="14855" max="14856" width="9.140625" style="161"/>
    <col min="14857" max="14857" width="15" style="161" customWidth="1"/>
    <col min="14858" max="15104" width="9.140625" style="161"/>
    <col min="15105" max="15105" width="5.28515625" style="161" customWidth="1"/>
    <col min="15106" max="15106" width="33.42578125" style="161" customWidth="1"/>
    <col min="15107" max="15107" width="18" style="161" customWidth="1"/>
    <col min="15108" max="15108" width="18.28515625" style="161" customWidth="1"/>
    <col min="15109" max="15109" width="32.5703125" style="161" customWidth="1"/>
    <col min="15110" max="15110" width="19.42578125" style="161" bestFit="1" customWidth="1"/>
    <col min="15111" max="15112" width="9.140625" style="161"/>
    <col min="15113" max="15113" width="15" style="161" customWidth="1"/>
    <col min="15114" max="15360" width="9.140625" style="161"/>
    <col min="15361" max="15361" width="5.28515625" style="161" customWidth="1"/>
    <col min="15362" max="15362" width="33.42578125" style="161" customWidth="1"/>
    <col min="15363" max="15363" width="18" style="161" customWidth="1"/>
    <col min="15364" max="15364" width="18.28515625" style="161" customWidth="1"/>
    <col min="15365" max="15365" width="32.5703125" style="161" customWidth="1"/>
    <col min="15366" max="15366" width="19.42578125" style="161" bestFit="1" customWidth="1"/>
    <col min="15367" max="15368" width="9.140625" style="161"/>
    <col min="15369" max="15369" width="15" style="161" customWidth="1"/>
    <col min="15370" max="15616" width="9.140625" style="161"/>
    <col min="15617" max="15617" width="5.28515625" style="161" customWidth="1"/>
    <col min="15618" max="15618" width="33.42578125" style="161" customWidth="1"/>
    <col min="15619" max="15619" width="18" style="161" customWidth="1"/>
    <col min="15620" max="15620" width="18.28515625" style="161" customWidth="1"/>
    <col min="15621" max="15621" width="32.5703125" style="161" customWidth="1"/>
    <col min="15622" max="15622" width="19.42578125" style="161" bestFit="1" customWidth="1"/>
    <col min="15623" max="15624" width="9.140625" style="161"/>
    <col min="15625" max="15625" width="15" style="161" customWidth="1"/>
    <col min="15626" max="15872" width="9.140625" style="161"/>
    <col min="15873" max="15873" width="5.28515625" style="161" customWidth="1"/>
    <col min="15874" max="15874" width="33.42578125" style="161" customWidth="1"/>
    <col min="15875" max="15875" width="18" style="161" customWidth="1"/>
    <col min="15876" max="15876" width="18.28515625" style="161" customWidth="1"/>
    <col min="15877" max="15877" width="32.5703125" style="161" customWidth="1"/>
    <col min="15878" max="15878" width="19.42578125" style="161" bestFit="1" customWidth="1"/>
    <col min="15879" max="15880" width="9.140625" style="161"/>
    <col min="15881" max="15881" width="15" style="161" customWidth="1"/>
    <col min="15882" max="16128" width="9.140625" style="161"/>
    <col min="16129" max="16129" width="5.28515625" style="161" customWidth="1"/>
    <col min="16130" max="16130" width="33.42578125" style="161" customWidth="1"/>
    <col min="16131" max="16131" width="18" style="161" customWidth="1"/>
    <col min="16132" max="16132" width="18.28515625" style="161" customWidth="1"/>
    <col min="16133" max="16133" width="32.5703125" style="161" customWidth="1"/>
    <col min="16134" max="16134" width="19.42578125" style="161" bestFit="1" customWidth="1"/>
    <col min="16135" max="16136" width="9.140625" style="161"/>
    <col min="16137" max="16137" width="15" style="161" customWidth="1"/>
    <col min="16138" max="16384" width="9.140625" style="161"/>
  </cols>
  <sheetData>
    <row r="1" spans="2:6" ht="18" x14ac:dyDescent="0.25">
      <c r="B1" s="162" t="s">
        <v>5</v>
      </c>
      <c r="C1" s="163"/>
      <c r="D1" s="164" t="s">
        <v>180</v>
      </c>
      <c r="E1" s="165"/>
      <c r="F1" s="166" t="s">
        <v>181</v>
      </c>
    </row>
    <row r="2" spans="2:6" ht="18" x14ac:dyDescent="0.25">
      <c r="C2" s="163"/>
      <c r="D2" s="164"/>
      <c r="E2" s="165"/>
      <c r="F2" s="166"/>
    </row>
    <row r="3" spans="2:6" ht="18" x14ac:dyDescent="0.25">
      <c r="B3" s="167" t="s">
        <v>182</v>
      </c>
      <c r="C3" s="168" t="s">
        <v>183</v>
      </c>
      <c r="D3" s="169"/>
      <c r="E3" s="170"/>
      <c r="F3" s="171"/>
    </row>
    <row r="4" spans="2:6" ht="18" x14ac:dyDescent="0.25">
      <c r="B4" s="167"/>
      <c r="C4" s="172"/>
      <c r="D4" s="169"/>
      <c r="E4" s="170"/>
      <c r="F4" s="171"/>
    </row>
    <row r="5" spans="2:6" ht="18" x14ac:dyDescent="0.25">
      <c r="B5" s="167" t="s">
        <v>184</v>
      </c>
      <c r="C5" s="168" t="s">
        <v>185</v>
      </c>
      <c r="D5" s="169"/>
      <c r="E5" s="170"/>
      <c r="F5" s="171"/>
    </row>
    <row r="6" spans="2:6" ht="18.75" thickBot="1" x14ac:dyDescent="0.3">
      <c r="B6" s="167"/>
      <c r="C6" s="172"/>
      <c r="D6" s="169"/>
      <c r="E6" s="170"/>
      <c r="F6" s="171"/>
    </row>
    <row r="7" spans="2:6" ht="18.75" thickBot="1" x14ac:dyDescent="0.3">
      <c r="B7" s="173"/>
      <c r="C7" s="174"/>
      <c r="D7" s="175"/>
      <c r="E7" s="176"/>
      <c r="F7" s="177" t="s">
        <v>178</v>
      </c>
    </row>
    <row r="8" spans="2:6" ht="18.75" thickBot="1" x14ac:dyDescent="0.3">
      <c r="B8" s="178" t="s">
        <v>186</v>
      </c>
      <c r="C8" s="179"/>
      <c r="D8" s="180"/>
      <c r="E8" s="181"/>
      <c r="F8" s="182">
        <v>-8831.5499999999993</v>
      </c>
    </row>
    <row r="9" spans="2:6" ht="18.75" thickTop="1" x14ac:dyDescent="0.25">
      <c r="B9" s="183" t="s">
        <v>187</v>
      </c>
      <c r="C9" s="184"/>
      <c r="D9" s="185"/>
      <c r="E9" s="170"/>
      <c r="F9" s="186"/>
    </row>
    <row r="10" spans="2:6" ht="18" x14ac:dyDescent="0.25">
      <c r="B10" s="187"/>
      <c r="C10" s="184" t="s">
        <v>188</v>
      </c>
      <c r="D10" s="185"/>
      <c r="E10" s="170"/>
      <c r="F10" s="188">
        <f>'[2]Umodzi Cash book'!D12+'[2]Umodzi Cash book'!D13+'[2]Umodzi Cash book'!D17+'[2]Umodzi Cash book'!D21+'[2]Umodzi Cash book'!D22+'[2]Umodzi Cash book'!D23</f>
        <v>12935171.5</v>
      </c>
    </row>
    <row r="11" spans="2:6" ht="18" x14ac:dyDescent="0.25">
      <c r="B11" s="189"/>
      <c r="C11" s="184" t="s">
        <v>189</v>
      </c>
      <c r="D11" s="185"/>
      <c r="E11" s="170"/>
      <c r="F11" s="182">
        <f>'[2]Umodzi Cash book'!D14+'[2]Umodzi Cash book'!D15+'[2]Umodzi Cash book'!D16+'[2]Umodzi Cash book'!D18+'[2]Umodzi Cash book'!D19+'[2]Umodzi Cash book'!D20</f>
        <v>1457.1200000000001</v>
      </c>
    </row>
    <row r="12" spans="2:6" ht="18" x14ac:dyDescent="0.25">
      <c r="B12" s="189"/>
      <c r="C12" s="184" t="s">
        <v>190</v>
      </c>
      <c r="D12" s="185"/>
      <c r="E12" s="170"/>
      <c r="F12" s="182"/>
    </row>
    <row r="13" spans="2:6" ht="18" x14ac:dyDescent="0.25">
      <c r="B13" s="190" t="s">
        <v>191</v>
      </c>
      <c r="C13" s="191"/>
      <c r="D13" s="192"/>
      <c r="E13" s="193"/>
      <c r="F13" s="194">
        <f>SUM(F10:F12)</f>
        <v>12936628.619999999</v>
      </c>
    </row>
    <row r="14" spans="2:6" ht="18.75" thickBot="1" x14ac:dyDescent="0.3">
      <c r="B14" s="195" t="s">
        <v>192</v>
      </c>
      <c r="C14" s="196"/>
      <c r="D14" s="197"/>
      <c r="E14" s="198"/>
      <c r="F14" s="199">
        <f>F13+F8</f>
        <v>12927797.069999998</v>
      </c>
    </row>
    <row r="15" spans="2:6" ht="18.75" thickTop="1" x14ac:dyDescent="0.25">
      <c r="B15" s="200" t="s">
        <v>193</v>
      </c>
      <c r="C15" s="184"/>
      <c r="D15" s="185"/>
      <c r="E15" s="170"/>
      <c r="F15" s="186"/>
    </row>
    <row r="16" spans="2:6" ht="18" x14ac:dyDescent="0.25">
      <c r="B16" s="201"/>
      <c r="C16" s="191" t="s">
        <v>194</v>
      </c>
      <c r="D16" s="192"/>
      <c r="E16" s="193"/>
      <c r="F16" s="202">
        <f>'[2]Umodzi Cash book'!J188</f>
        <v>13097496.98</v>
      </c>
    </row>
    <row r="17" spans="2:9" ht="18" x14ac:dyDescent="0.25">
      <c r="B17" s="200"/>
      <c r="C17" s="203"/>
      <c r="D17" s="185"/>
      <c r="E17" s="170"/>
      <c r="F17" s="186"/>
    </row>
    <row r="18" spans="2:9" ht="18" x14ac:dyDescent="0.25">
      <c r="B18" s="190" t="s">
        <v>195</v>
      </c>
      <c r="C18" s="191"/>
      <c r="D18" s="192"/>
      <c r="E18" s="193"/>
      <c r="F18" s="204">
        <f>SUM(F16:F17)</f>
        <v>13097496.98</v>
      </c>
    </row>
    <row r="19" spans="2:9" ht="18.75" thickBot="1" x14ac:dyDescent="0.3">
      <c r="B19" s="205" t="s">
        <v>196</v>
      </c>
      <c r="C19" s="196"/>
      <c r="D19" s="197"/>
      <c r="E19" s="198"/>
      <c r="F19" s="206">
        <f>F14-F18</f>
        <v>-169699.91000000201</v>
      </c>
      <c r="I19" s="207"/>
    </row>
    <row r="20" spans="2:9" ht="15.75" thickTop="1" x14ac:dyDescent="0.25">
      <c r="H20" s="207"/>
    </row>
    <row r="23" spans="2:9" x14ac:dyDescent="0.25">
      <c r="B23" s="208"/>
      <c r="C23" s="208"/>
      <c r="D23" s="208"/>
      <c r="E23" s="208"/>
      <c r="F23" s="208"/>
      <c r="G23" s="208"/>
      <c r="H23" s="20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Cisp.1</dc:creator>
  <cp:lastModifiedBy>Cisp.1</cp:lastModifiedBy>
  <dcterms:created xsi:type="dcterms:W3CDTF">2020-03-16T11:04:54Z</dcterms:created>
  <dcterms:modified xsi:type="dcterms:W3CDTF">2020-03-18T07:44:18Z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96 96 1360 768</vt:lpwstr>
  </property>
</Properties>
</file>